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96" yWindow="396" windowWidth="20448" windowHeight="11712" tabRatio="596" firstSheet="5"/>
  </bookViews>
  <sheets>
    <sheet name="1. melléklet" sheetId="1" r:id="rId1"/>
    <sheet name="2. melléklet" sheetId="2" r:id="rId2"/>
    <sheet name="3. melléklet" sheetId="7" r:id="rId3"/>
    <sheet name="4. melléklet" sheetId="32" r:id="rId4"/>
    <sheet name="5. melléklet" sheetId="9" r:id="rId5"/>
    <sheet name="6. melléklet" sheetId="18" r:id="rId6"/>
    <sheet name="7. melléklet " sheetId="30" r:id="rId7"/>
    <sheet name="8. melléklet" sheetId="13" r:id="rId8"/>
    <sheet name="9. melléklet" sheetId="11" r:id="rId9"/>
    <sheet name="10. melléklet" sheetId="14" r:id="rId10"/>
    <sheet name="11. melléklet" sheetId="25" r:id="rId11"/>
  </sheets>
  <externalReferences>
    <externalReference r:id="rId12"/>
  </externalReferences>
  <definedNames>
    <definedName name="_xlnm.Print_Area" localSheetId="0">'1. melléklet'!$A$1:$H$86</definedName>
    <definedName name="_xlnm.Print_Area" localSheetId="9">'10. melléklet'!$A$1:$O$24</definedName>
    <definedName name="_xlnm.Print_Area" localSheetId="8">'9. melléklet'!$A$1:$G$41</definedName>
  </definedNames>
  <calcPr calcId="181029" iterateDelta="1E-4"/>
</workbook>
</file>

<file path=xl/calcChain.xml><?xml version="1.0" encoding="utf-8"?>
<calcChain xmlns="http://schemas.openxmlformats.org/spreadsheetml/2006/main">
  <c r="I2" i="32" l="1"/>
  <c r="D50" i="1"/>
  <c r="D52" i="1"/>
  <c r="D51" i="1" s="1"/>
  <c r="D53" i="1"/>
  <c r="D54" i="1"/>
  <c r="D55" i="1"/>
  <c r="D56" i="1"/>
  <c r="D57" i="1"/>
  <c r="D58" i="1"/>
  <c r="D60" i="1"/>
  <c r="D59" i="1" s="1"/>
  <c r="D61" i="1"/>
  <c r="D62" i="1"/>
  <c r="D63" i="1"/>
  <c r="D64" i="1"/>
  <c r="D65" i="1"/>
  <c r="D66" i="1"/>
  <c r="D67" i="1"/>
  <c r="D68" i="1"/>
  <c r="D69" i="1"/>
  <c r="N21" i="25"/>
  <c r="M21" i="25"/>
  <c r="L21" i="25"/>
  <c r="K21" i="25"/>
  <c r="J21" i="25"/>
  <c r="I21" i="25"/>
  <c r="H21" i="25"/>
  <c r="G21" i="25"/>
  <c r="F21" i="25"/>
  <c r="E21" i="25"/>
  <c r="D21" i="25"/>
  <c r="C17" i="25"/>
  <c r="O17" i="25" s="1"/>
  <c r="N15" i="25"/>
  <c r="N22" i="25" s="1"/>
  <c r="M15" i="25"/>
  <c r="M22" i="25" s="1"/>
  <c r="L15" i="25"/>
  <c r="K15" i="25"/>
  <c r="J15" i="25"/>
  <c r="I15" i="25"/>
  <c r="I22" i="25" s="1"/>
  <c r="H15" i="25"/>
  <c r="G15" i="25"/>
  <c r="F15" i="25"/>
  <c r="E15" i="25"/>
  <c r="D15" i="25"/>
  <c r="D22" i="25" s="1"/>
  <c r="C14" i="25"/>
  <c r="O14" i="25" s="1"/>
  <c r="C11" i="25"/>
  <c r="O10" i="25"/>
  <c r="N23" i="14"/>
  <c r="M23" i="14"/>
  <c r="L23" i="14"/>
  <c r="K23" i="14"/>
  <c r="J23" i="14"/>
  <c r="J24" i="14" s="1"/>
  <c r="I23" i="14"/>
  <c r="H23" i="14"/>
  <c r="G23" i="14"/>
  <c r="F23" i="14"/>
  <c r="O22" i="14"/>
  <c r="E21" i="14"/>
  <c r="E23" i="14" s="1"/>
  <c r="D21" i="14"/>
  <c r="D23" i="14" s="1"/>
  <c r="C21" i="14"/>
  <c r="C23" i="14" s="1"/>
  <c r="O20" i="14"/>
  <c r="O19" i="14"/>
  <c r="O18" i="14"/>
  <c r="O17" i="14"/>
  <c r="N15" i="14"/>
  <c r="M15" i="14"/>
  <c r="L15" i="14"/>
  <c r="K15" i="14"/>
  <c r="J15" i="14"/>
  <c r="I15" i="14"/>
  <c r="H15" i="14"/>
  <c r="F15" i="14"/>
  <c r="D15" i="14"/>
  <c r="C14" i="14"/>
  <c r="O14" i="14" s="1"/>
  <c r="C13" i="14"/>
  <c r="O13" i="14" s="1"/>
  <c r="E12" i="14"/>
  <c r="O12" i="14" s="1"/>
  <c r="G15" i="14"/>
  <c r="C11" i="14"/>
  <c r="O11" i="14" s="1"/>
  <c r="O10" i="14"/>
  <c r="O9" i="14"/>
  <c r="D40" i="11"/>
  <c r="C40" i="11"/>
  <c r="O21" i="14" l="1"/>
  <c r="K22" i="25"/>
  <c r="C15" i="14"/>
  <c r="C24" i="14" s="1"/>
  <c r="L24" i="14"/>
  <c r="C15" i="25"/>
  <c r="M24" i="14"/>
  <c r="O11" i="25"/>
  <c r="O15" i="25" s="1"/>
  <c r="H24" i="14"/>
  <c r="D24" i="14"/>
  <c r="N24" i="14"/>
  <c r="G24" i="14"/>
  <c r="K24" i="14"/>
  <c r="I24" i="14"/>
  <c r="F24" i="14"/>
  <c r="H22" i="25"/>
  <c r="J22" i="25"/>
  <c r="G22" i="25"/>
  <c r="F22" i="25"/>
  <c r="L22" i="25"/>
  <c r="E22" i="25"/>
  <c r="C21" i="25"/>
  <c r="O21" i="25" s="1"/>
  <c r="O23" i="14"/>
  <c r="O15" i="14"/>
  <c r="E15" i="14"/>
  <c r="E24" i="14" s="1"/>
  <c r="O24" i="14" l="1"/>
  <c r="C22" i="25"/>
  <c r="O22" i="25" s="1"/>
  <c r="C17" i="13" l="1"/>
  <c r="H21" i="30" l="1"/>
  <c r="H24" i="30"/>
  <c r="H35" i="30"/>
  <c r="H36" i="30"/>
  <c r="H37" i="30"/>
  <c r="H38" i="30"/>
  <c r="H39" i="30"/>
  <c r="H40" i="30"/>
  <c r="G44" i="30"/>
  <c r="H44" i="30" s="1"/>
  <c r="F44" i="30"/>
  <c r="D44" i="30"/>
  <c r="C44" i="30"/>
  <c r="E39" i="30"/>
  <c r="E38" i="30"/>
  <c r="E34" i="30"/>
  <c r="E32" i="30"/>
  <c r="E29" i="30"/>
  <c r="E19" i="30"/>
  <c r="E22" i="30"/>
  <c r="G43" i="30" l="1"/>
  <c r="G45" i="30" s="1"/>
  <c r="F43" i="30"/>
  <c r="F45" i="30" s="1"/>
  <c r="D43" i="30"/>
  <c r="C43" i="30"/>
  <c r="C45" i="30" s="1"/>
  <c r="D18" i="9"/>
  <c r="D8" i="9"/>
  <c r="C18" i="9"/>
  <c r="C8" i="9"/>
  <c r="D45" i="30" l="1"/>
  <c r="E43" i="30"/>
  <c r="C41" i="9"/>
  <c r="D41" i="9"/>
  <c r="F9" i="2" l="1"/>
  <c r="G39" i="7" l="1"/>
  <c r="F93" i="7"/>
  <c r="E93" i="7"/>
  <c r="G31" i="32"/>
  <c r="G41" i="32"/>
  <c r="G40" i="32"/>
  <c r="G37" i="32"/>
  <c r="G36" i="32"/>
  <c r="G35" i="32"/>
  <c r="G33" i="32"/>
  <c r="G32" i="32"/>
  <c r="G28" i="32"/>
  <c r="G27" i="32"/>
  <c r="G26" i="32"/>
  <c r="G23" i="32"/>
  <c r="G17" i="32"/>
  <c r="G16" i="32"/>
  <c r="G11" i="32"/>
  <c r="G10" i="32"/>
  <c r="G79" i="7"/>
  <c r="F10" i="7"/>
  <c r="E84" i="1" l="1"/>
  <c r="D84" i="1"/>
  <c r="D46" i="1"/>
  <c r="E46" i="1"/>
  <c r="F96" i="7"/>
  <c r="E96" i="7"/>
  <c r="F46" i="7"/>
  <c r="E46" i="7"/>
  <c r="E28" i="1"/>
  <c r="C36" i="11"/>
  <c r="D17" i="13" l="1"/>
  <c r="D19" i="13"/>
  <c r="C19" i="13"/>
  <c r="G26" i="2" l="1"/>
  <c r="F26" i="2"/>
  <c r="D26" i="2"/>
  <c r="C26" i="2"/>
  <c r="E43" i="1"/>
  <c r="F43" i="1" s="1"/>
  <c r="D43" i="1"/>
  <c r="E82" i="1"/>
  <c r="D82" i="1"/>
  <c r="E51" i="7"/>
  <c r="F51" i="7"/>
  <c r="E68" i="1"/>
  <c r="E67" i="1"/>
  <c r="E66" i="1"/>
  <c r="E65" i="1"/>
  <c r="E63" i="1"/>
  <c r="E62" i="1"/>
  <c r="E61" i="1"/>
  <c r="E57" i="1"/>
  <c r="E56" i="1"/>
  <c r="E55" i="1"/>
  <c r="E54" i="1"/>
  <c r="E53" i="1"/>
  <c r="E52" i="1"/>
  <c r="E44" i="1"/>
  <c r="D44" i="1"/>
  <c r="E27" i="1"/>
  <c r="E29" i="1"/>
  <c r="D27" i="1"/>
  <c r="D29" i="1"/>
  <c r="E24" i="1"/>
  <c r="D24" i="1"/>
  <c r="E22" i="1"/>
  <c r="D22" i="1"/>
  <c r="G9" i="2"/>
  <c r="F39" i="32"/>
  <c r="F34" i="32" s="1"/>
  <c r="E39" i="32"/>
  <c r="F30" i="32"/>
  <c r="E30" i="32"/>
  <c r="F22" i="32"/>
  <c r="E22" i="32"/>
  <c r="F18" i="32"/>
  <c r="E18" i="32"/>
  <c r="F9" i="32"/>
  <c r="F14" i="32" s="1"/>
  <c r="E9" i="32"/>
  <c r="F21" i="32" l="1"/>
  <c r="F45" i="32" s="1"/>
  <c r="E34" i="32"/>
  <c r="G39" i="32"/>
  <c r="G34" i="32"/>
  <c r="G30" i="32"/>
  <c r="G22" i="32"/>
  <c r="E21" i="32"/>
  <c r="G21" i="32" s="1"/>
  <c r="G18" i="32"/>
  <c r="E14" i="32"/>
  <c r="G14" i="32" s="1"/>
  <c r="G9" i="32"/>
  <c r="E19" i="32"/>
  <c r="D47" i="1"/>
  <c r="F19" i="32"/>
  <c r="F42" i="32"/>
  <c r="E42" i="32" l="1"/>
  <c r="G42" i="32" s="1"/>
  <c r="E45" i="32"/>
  <c r="G45" i="32" s="1"/>
  <c r="G19" i="32"/>
  <c r="E44" i="30"/>
  <c r="E42" i="30"/>
  <c r="E41" i="30"/>
  <c r="E23" i="30"/>
  <c r="H43" i="30"/>
  <c r="H42" i="30"/>
  <c r="H34" i="30"/>
  <c r="H33" i="30"/>
  <c r="H32" i="30"/>
  <c r="H31" i="30"/>
  <c r="H30" i="30"/>
  <c r="H29" i="30"/>
  <c r="H28" i="30"/>
  <c r="H27" i="30"/>
  <c r="H26" i="30"/>
  <c r="H25" i="30"/>
  <c r="H23" i="30"/>
  <c r="H22" i="30"/>
  <c r="H20" i="30"/>
  <c r="H16" i="30"/>
  <c r="H14" i="30"/>
  <c r="H13" i="30"/>
  <c r="H12" i="30"/>
  <c r="H11" i="30"/>
  <c r="H10" i="30"/>
  <c r="H9" i="30"/>
  <c r="H8" i="30"/>
  <c r="E12" i="30"/>
  <c r="E10" i="30"/>
  <c r="E9" i="30"/>
  <c r="E8" i="30"/>
  <c r="E35" i="11"/>
  <c r="E32" i="11"/>
  <c r="E30" i="11"/>
  <c r="E29" i="11"/>
  <c r="E28" i="11"/>
  <c r="E27" i="11"/>
  <c r="E26" i="11"/>
  <c r="E25" i="11"/>
  <c r="E24" i="11"/>
  <c r="E23" i="11"/>
  <c r="E20" i="11"/>
  <c r="E19" i="11"/>
  <c r="E18" i="11"/>
  <c r="E17" i="11"/>
  <c r="E16" i="11"/>
  <c r="E15" i="11"/>
  <c r="E14" i="11"/>
  <c r="E13" i="11"/>
  <c r="E11" i="11"/>
  <c r="E10" i="11"/>
  <c r="E9" i="11"/>
  <c r="D21" i="11"/>
  <c r="C21" i="11"/>
  <c r="E21" i="11" l="1"/>
  <c r="H45" i="30"/>
  <c r="E45" i="30" l="1"/>
  <c r="G99" i="7"/>
  <c r="G98" i="7"/>
  <c r="G92" i="7"/>
  <c r="G91" i="7"/>
  <c r="G89" i="7"/>
  <c r="G88" i="7"/>
  <c r="G87" i="7"/>
  <c r="G86" i="7"/>
  <c r="G82" i="7"/>
  <c r="G81" i="7"/>
  <c r="G80" i="7"/>
  <c r="G77" i="7"/>
  <c r="G76" i="7"/>
  <c r="G74" i="7"/>
  <c r="G73" i="7"/>
  <c r="G72" i="7"/>
  <c r="G70" i="7"/>
  <c r="G69" i="7"/>
  <c r="G68" i="7"/>
  <c r="G67" i="7"/>
  <c r="G65" i="7"/>
  <c r="G64" i="7"/>
  <c r="G63" i="7"/>
  <c r="G62" i="7"/>
  <c r="G60" i="7"/>
  <c r="G59" i="7"/>
  <c r="G58" i="7"/>
  <c r="G56" i="7"/>
  <c r="G48" i="7"/>
  <c r="G44" i="7"/>
  <c r="G41" i="7"/>
  <c r="G33" i="7"/>
  <c r="G29" i="7"/>
  <c r="G28" i="7"/>
  <c r="G27" i="7"/>
  <c r="G26" i="7"/>
  <c r="G25" i="7"/>
  <c r="G23" i="7"/>
  <c r="G22" i="7"/>
  <c r="G21" i="7"/>
  <c r="G19" i="7"/>
  <c r="G17" i="7"/>
  <c r="G14" i="7"/>
  <c r="G13" i="7"/>
  <c r="G12" i="7"/>
  <c r="G11" i="7"/>
  <c r="F101" i="7"/>
  <c r="F90" i="7"/>
  <c r="F84" i="7"/>
  <c r="F78" i="7"/>
  <c r="F71" i="7"/>
  <c r="F61" i="7"/>
  <c r="F55" i="7"/>
  <c r="E101" i="7"/>
  <c r="E90" i="7"/>
  <c r="E84" i="7"/>
  <c r="E78" i="7"/>
  <c r="E71" i="7"/>
  <c r="E61" i="7"/>
  <c r="E55" i="7"/>
  <c r="F43" i="7"/>
  <c r="F40" i="7"/>
  <c r="F37" i="7"/>
  <c r="G37" i="7" s="1"/>
  <c r="F34" i="7"/>
  <c r="F24" i="7"/>
  <c r="D12" i="13" s="1"/>
  <c r="F20" i="7"/>
  <c r="F9" i="7"/>
  <c r="E43" i="7"/>
  <c r="E40" i="7"/>
  <c r="D36" i="1" s="1"/>
  <c r="E37" i="7"/>
  <c r="E34" i="7"/>
  <c r="D30" i="1" s="1"/>
  <c r="E24" i="7"/>
  <c r="C12" i="13" s="1"/>
  <c r="E20" i="7"/>
  <c r="E18" i="7"/>
  <c r="E10" i="7"/>
  <c r="E9" i="7" s="1"/>
  <c r="D11" i="1"/>
  <c r="D12" i="1"/>
  <c r="D13" i="1"/>
  <c r="D14" i="1"/>
  <c r="D16" i="1"/>
  <c r="D18" i="1"/>
  <c r="D20" i="1"/>
  <c r="D21" i="1"/>
  <c r="D23" i="1"/>
  <c r="D25" i="1"/>
  <c r="D26" i="1"/>
  <c r="D31" i="1"/>
  <c r="D34" i="1"/>
  <c r="D35" i="1"/>
  <c r="D37" i="1"/>
  <c r="D38" i="1"/>
  <c r="D39" i="1"/>
  <c r="D40" i="1"/>
  <c r="K2" i="2"/>
  <c r="E45" i="7" l="1"/>
  <c r="D33" i="1"/>
  <c r="D41" i="1" s="1"/>
  <c r="E66" i="7"/>
  <c r="F10" i="2" s="1"/>
  <c r="D17" i="1"/>
  <c r="D15" i="1" s="1"/>
  <c r="G20" i="7"/>
  <c r="G40" i="7"/>
  <c r="G55" i="7"/>
  <c r="G84" i="7"/>
  <c r="G43" i="7"/>
  <c r="G90" i="7"/>
  <c r="G101" i="7"/>
  <c r="G24" i="7"/>
  <c r="D13" i="2"/>
  <c r="E19" i="1"/>
  <c r="C13" i="2"/>
  <c r="D19" i="1"/>
  <c r="G9" i="7"/>
  <c r="G46" i="7"/>
  <c r="G71" i="7"/>
  <c r="G61" i="7"/>
  <c r="E52" i="7"/>
  <c r="F18" i="7"/>
  <c r="G18" i="7" s="1"/>
  <c r="F45" i="7"/>
  <c r="G45" i="7" s="1"/>
  <c r="G51" i="7"/>
  <c r="G78" i="7"/>
  <c r="F66" i="7"/>
  <c r="E64" i="1" s="1"/>
  <c r="E69" i="1"/>
  <c r="G96" i="7"/>
  <c r="E95" i="7"/>
  <c r="F54" i="7"/>
  <c r="F95" i="7"/>
  <c r="G10" i="7"/>
  <c r="E36" i="7"/>
  <c r="D10" i="1"/>
  <c r="D9" i="1" s="1"/>
  <c r="E54" i="7"/>
  <c r="F8" i="2" s="1"/>
  <c r="G66" i="7" l="1"/>
  <c r="F102" i="7"/>
  <c r="G10" i="2"/>
  <c r="F36" i="7"/>
  <c r="G36" i="7" s="1"/>
  <c r="F52" i="7"/>
  <c r="G52" i="7" s="1"/>
  <c r="G54" i="7"/>
  <c r="G8" i="2"/>
  <c r="E50" i="1"/>
  <c r="E102" i="7"/>
  <c r="E83" i="7"/>
  <c r="F83" i="7"/>
  <c r="G95" i="7"/>
  <c r="D32" i="1"/>
  <c r="D42" i="1"/>
  <c r="D48" i="1" s="1"/>
  <c r="G102" i="7" l="1"/>
  <c r="G83" i="7"/>
  <c r="D36" i="11" l="1"/>
  <c r="E36" i="11" l="1"/>
  <c r="E32" i="13" l="1"/>
  <c r="F32" i="13"/>
  <c r="G32" i="13"/>
  <c r="D10" i="13"/>
  <c r="C10" i="13"/>
  <c r="D9" i="13" l="1"/>
  <c r="C9" i="13"/>
  <c r="E80" i="1" l="1"/>
  <c r="D80" i="1"/>
  <c r="F80" i="1" l="1"/>
  <c r="F44" i="1"/>
  <c r="F29" i="1"/>
  <c r="F24" i="1"/>
  <c r="F22" i="1"/>
  <c r="E11" i="1"/>
  <c r="F11" i="1" s="1"/>
  <c r="E12" i="1"/>
  <c r="E13" i="1"/>
  <c r="E83" i="1"/>
  <c r="E85" i="1" s="1"/>
  <c r="D83" i="1"/>
  <c r="D85" i="1" s="1"/>
  <c r="E72" i="1"/>
  <c r="E73" i="1"/>
  <c r="E74" i="1"/>
  <c r="D73" i="1"/>
  <c r="D74" i="1"/>
  <c r="D72" i="1"/>
  <c r="F56" i="1"/>
  <c r="E58" i="1"/>
  <c r="E60" i="1"/>
  <c r="F62" i="1"/>
  <c r="F66" i="1"/>
  <c r="F68" i="1"/>
  <c r="E40" i="1"/>
  <c r="F40" i="1" s="1"/>
  <c r="E37" i="1"/>
  <c r="F37" i="1" s="1"/>
  <c r="E38" i="1"/>
  <c r="E31" i="1"/>
  <c r="E20" i="1"/>
  <c r="F20" i="1" s="1"/>
  <c r="E21" i="1"/>
  <c r="F21" i="1" s="1"/>
  <c r="E23" i="1"/>
  <c r="F23" i="1" s="1"/>
  <c r="E25" i="1"/>
  <c r="F25" i="1" s="1"/>
  <c r="E26" i="1"/>
  <c r="F73" i="1" l="1"/>
  <c r="F67" i="1"/>
  <c r="F61" i="1"/>
  <c r="F55" i="1"/>
  <c r="F60" i="1"/>
  <c r="F72" i="1"/>
  <c r="F65" i="1"/>
  <c r="F58" i="1"/>
  <c r="F52" i="1"/>
  <c r="F74" i="1"/>
  <c r="F85" i="1"/>
  <c r="F83" i="1"/>
  <c r="D71" i="1"/>
  <c r="E71" i="1"/>
  <c r="E51" i="1"/>
  <c r="E59" i="1"/>
  <c r="F59" i="1" l="1"/>
  <c r="F71" i="1"/>
  <c r="F51" i="1"/>
  <c r="E70" i="1"/>
  <c r="D70" i="1"/>
  <c r="F63" i="1" l="1"/>
  <c r="F70" i="1"/>
  <c r="C18" i="13" l="1"/>
  <c r="D19" i="2" l="1"/>
  <c r="C19" i="2"/>
  <c r="E34" i="1"/>
  <c r="D14" i="13"/>
  <c r="C14" i="13"/>
  <c r="C13" i="13" l="1"/>
  <c r="C15" i="13"/>
  <c r="D78" i="1"/>
  <c r="D77" i="1"/>
  <c r="C16" i="13" l="1"/>
  <c r="D79" i="1"/>
  <c r="F19" i="2"/>
  <c r="C27" i="13" s="1"/>
  <c r="D76" i="1"/>
  <c r="C11" i="13" l="1"/>
  <c r="C20" i="13" s="1"/>
  <c r="D75" i="1" l="1"/>
  <c r="D81" i="1" s="1"/>
  <c r="D86" i="1" s="1"/>
  <c r="D30" i="13" l="1"/>
  <c r="C30" i="13"/>
  <c r="E78" i="1" l="1"/>
  <c r="D16" i="13" l="1"/>
  <c r="G20" i="13"/>
  <c r="F20" i="13"/>
  <c r="G19" i="2" l="1"/>
  <c r="D27" i="13" s="1"/>
  <c r="E76" i="1"/>
  <c r="F76" i="1" s="1"/>
  <c r="E20" i="13"/>
  <c r="G28" i="2" l="1"/>
  <c r="F28" i="2"/>
  <c r="D28" i="2" l="1"/>
  <c r="C28" i="2" l="1"/>
  <c r="D18" i="13" l="1"/>
  <c r="D23" i="13" l="1"/>
  <c r="G11" i="2"/>
  <c r="D25" i="13" s="1"/>
  <c r="G12" i="2"/>
  <c r="G13" i="2"/>
  <c r="G14" i="2"/>
  <c r="G15" i="2"/>
  <c r="E45" i="1"/>
  <c r="E47" i="1" s="1"/>
  <c r="D31" i="13" l="1"/>
  <c r="D8" i="18"/>
  <c r="D10" i="18" s="1"/>
  <c r="D26" i="13"/>
  <c r="F47" i="1"/>
  <c r="F20" i="2"/>
  <c r="C28" i="13" s="1"/>
  <c r="E79" i="1"/>
  <c r="F79" i="1" s="1"/>
  <c r="G21" i="2"/>
  <c r="D29" i="13" s="1"/>
  <c r="D13" i="13"/>
  <c r="C23" i="13"/>
  <c r="F11" i="2"/>
  <c r="C25" i="13" s="1"/>
  <c r="F12" i="2"/>
  <c r="F13" i="2"/>
  <c r="F14" i="2"/>
  <c r="F15" i="2"/>
  <c r="C10" i="2"/>
  <c r="C12" i="2"/>
  <c r="C8" i="2"/>
  <c r="C9" i="2"/>
  <c r="E39" i="1"/>
  <c r="F39" i="1" s="1"/>
  <c r="D2" i="9"/>
  <c r="D10" i="2"/>
  <c r="D12" i="2"/>
  <c r="D8" i="2"/>
  <c r="D9" i="2"/>
  <c r="D20" i="2"/>
  <c r="E16" i="1"/>
  <c r="F16" i="1" s="1"/>
  <c r="E18" i="1"/>
  <c r="F18" i="1" s="1"/>
  <c r="E10" i="1"/>
  <c r="F10" i="1" s="1"/>
  <c r="E14" i="1"/>
  <c r="F14" i="1" s="1"/>
  <c r="E35" i="1"/>
  <c r="F35" i="1" s="1"/>
  <c r="M2" i="30"/>
  <c r="C20" i="2"/>
  <c r="I2" i="7"/>
  <c r="F2" i="18"/>
  <c r="G2" i="11"/>
  <c r="O2" i="25"/>
  <c r="O2" i="14"/>
  <c r="H2" i="13"/>
  <c r="C31" i="13" l="1"/>
  <c r="C8" i="18"/>
  <c r="C26" i="13"/>
  <c r="E9" i="1"/>
  <c r="F9" i="1" s="1"/>
  <c r="F19" i="1"/>
  <c r="F64" i="1"/>
  <c r="F69" i="1"/>
  <c r="G20" i="2"/>
  <c r="D28" i="13" s="1"/>
  <c r="E77" i="1"/>
  <c r="F77" i="1" s="1"/>
  <c r="E33" i="1"/>
  <c r="F33" i="1" s="1"/>
  <c r="C24" i="13"/>
  <c r="M23" i="25"/>
  <c r="J23" i="25"/>
  <c r="I23" i="25"/>
  <c r="F23" i="25"/>
  <c r="E23" i="25"/>
  <c r="G23" i="25"/>
  <c r="K23" i="25"/>
  <c r="D23" i="25"/>
  <c r="H23" i="25"/>
  <c r="L23" i="25"/>
  <c r="N23" i="25"/>
  <c r="C23" i="25"/>
  <c r="C21" i="2"/>
  <c r="D14" i="2"/>
  <c r="D21" i="2"/>
  <c r="D15" i="13"/>
  <c r="C22" i="2"/>
  <c r="F21" i="2"/>
  <c r="E30" i="1"/>
  <c r="D22" i="2"/>
  <c r="E36" i="1"/>
  <c r="F36" i="1" s="1"/>
  <c r="C14" i="2"/>
  <c r="C11" i="2"/>
  <c r="D11" i="2"/>
  <c r="E17" i="1"/>
  <c r="D11" i="13"/>
  <c r="E15" i="1" l="1"/>
  <c r="F15" i="1" s="1"/>
  <c r="F17" i="1"/>
  <c r="C23" i="2"/>
  <c r="F25" i="2"/>
  <c r="C29" i="13"/>
  <c r="D16" i="2"/>
  <c r="G25" i="2"/>
  <c r="C16" i="2"/>
  <c r="D24" i="13"/>
  <c r="E41" i="1"/>
  <c r="F41" i="1" s="1"/>
  <c r="D23" i="2"/>
  <c r="D25" i="2" s="1"/>
  <c r="D20" i="13"/>
  <c r="O23" i="25"/>
  <c r="D22" i="13"/>
  <c r="E42" i="1" l="1"/>
  <c r="F42" i="1" s="1"/>
  <c r="E32" i="1"/>
  <c r="F32" i="1" s="1"/>
  <c r="E75" i="1"/>
  <c r="F50" i="1"/>
  <c r="C25" i="2"/>
  <c r="D32" i="13"/>
  <c r="F18" i="2"/>
  <c r="C22" i="13"/>
  <c r="C32" i="13" s="1"/>
  <c r="G18" i="2"/>
  <c r="G29" i="2" s="1"/>
  <c r="E81" i="1" l="1"/>
  <c r="F81" i="1" s="1"/>
  <c r="F75" i="1"/>
  <c r="F29" i="2"/>
  <c r="C18" i="2"/>
  <c r="C29" i="2" s="1"/>
  <c r="D18" i="2"/>
  <c r="D29" i="2" s="1"/>
  <c r="E86" i="1" l="1"/>
  <c r="F86" i="1" s="1"/>
  <c r="E48" i="1"/>
  <c r="F48" i="1" s="1"/>
  <c r="D14" i="18"/>
  <c r="C14" i="18"/>
  <c r="E8" i="18"/>
  <c r="C10" i="18"/>
  <c r="E10" i="18"/>
  <c r="E14" i="18" l="1"/>
</calcChain>
</file>

<file path=xl/sharedStrings.xml><?xml version="1.0" encoding="utf-8"?>
<sst xmlns="http://schemas.openxmlformats.org/spreadsheetml/2006/main" count="944" uniqueCount="489">
  <si>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</si>
  <si>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</si>
  <si>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</si>
  <si>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</si>
  <si>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</si>
  <si>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</si>
  <si>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</si>
  <si>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</si>
  <si>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</si>
  <si>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</si>
  <si>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</si>
  <si>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</si>
  <si>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</si>
  <si>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</si>
  <si>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</si>
  <si>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</si>
  <si>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</si>
  <si>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</si>
  <si>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</si>
  <si>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</si>
  <si>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</si>
  <si>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</si>
  <si>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</si>
  <si>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</si>
  <si>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</si>
  <si>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</si>
  <si>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</si>
  <si>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</si>
  <si>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</si>
  <si>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</si>
  <si>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</si>
  <si>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</si>
  <si>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</si>
  <si>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</si>
  <si>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</si>
  <si>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</si>
  <si>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</si>
  <si>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</si>
  <si>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</si>
  <si>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</si>
  <si>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</si>
  <si>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</si>
  <si>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</si>
  <si>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</si>
  <si>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</si>
  <si>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</si>
  <si>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</si>
  <si>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</si>
  <si>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</si>
  <si>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</si>
  <si>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</si>
  <si>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</si>
  <si>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</si>
  <si>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</si>
  <si>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</si>
  <si>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</si>
  <si>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</si>
  <si>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</si>
  <si>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</si>
  <si>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</si>
  <si>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</si>
  <si>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</si>
  <si>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</si>
  <si>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</si>
  <si>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</si>
  <si>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</si>
  <si>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</si>
  <si>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</si>
  <si>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</si>
  <si>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</si>
  <si>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</si>
  <si>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</si>
  <si>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</si>
  <si>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</si>
  <si>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</si>
  <si>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</si>
  <si>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</si>
  <si>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</si>
  <si>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Felújítási kiadások</t>
  </si>
  <si>
    <t>Tartalék felhasználása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</si>
  <si>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</si>
  <si>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</si>
  <si>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</si>
  <si>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</si>
  <si>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</si>
  <si>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</si>
  <si>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</si>
  <si>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</si>
  <si>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I</t>
  </si>
  <si>
    <t>L</t>
  </si>
  <si>
    <t>4.1</t>
  </si>
  <si>
    <t>5.1</t>
  </si>
  <si>
    <t>5.2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</si>
  <si>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</si>
  <si>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</si>
  <si>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</si>
  <si>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</si>
  <si>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</si>
  <si>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</si>
  <si>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</si>
  <si>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</si>
  <si>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</si>
  <si>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</si>
  <si>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</si>
  <si>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</si>
  <si>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</si>
  <si>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</si>
  <si>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</si>
  <si>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</si>
  <si>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</si>
  <si>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</si>
  <si>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</si>
  <si>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</si>
  <si>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</si>
  <si>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</si>
  <si>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</si>
  <si>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</si>
  <si>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</si>
  <si>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</si>
  <si>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</si>
  <si>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</si>
  <si>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</si>
  <si>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</si>
  <si>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</si>
  <si>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</si>
  <si>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</si>
  <si>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</si>
  <si>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</si>
  <si>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</si>
  <si>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</si>
  <si>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</si>
  <si>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</si>
  <si>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</si>
  <si>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</si>
  <si>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</si>
  <si>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</si>
  <si>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</si>
  <si>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</si>
  <si>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</si>
  <si>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</si>
  <si>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</si>
  <si>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</si>
  <si>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</si>
  <si>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</si>
  <si>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</si>
  <si>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</si>
  <si>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</si>
  <si>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</si>
  <si>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</si>
  <si>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</si>
  <si>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</si>
  <si>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</si>
  <si>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</si>
  <si>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</si>
  <si>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</si>
  <si>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</si>
  <si>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</si>
  <si>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</si>
  <si>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</si>
  <si>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</si>
  <si>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</si>
  <si>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</si>
  <si>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</si>
  <si>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</si>
  <si>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</si>
  <si>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</si>
  <si>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</si>
  <si>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</si>
  <si>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</si>
  <si>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</si>
  <si>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</si>
  <si>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</si>
  <si>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</si>
  <si>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</si>
  <si>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</si>
  <si>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</si>
  <si>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</si>
  <si>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</si>
  <si>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</si>
  <si>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</si>
  <si>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</si>
  <si>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</si>
  <si>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</si>
  <si>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</si>
  <si>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</si>
  <si>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</si>
  <si>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</si>
  <si>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</si>
  <si>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</si>
  <si>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</si>
  <si>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</si>
  <si>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</si>
  <si>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</si>
  <si>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</si>
  <si>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</si>
  <si>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</si>
  <si>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</si>
  <si>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</si>
  <si>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Központi irányítószervi támogatás</t>
  </si>
  <si>
    <t>B816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</si>
  <si>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</si>
  <si>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</si>
  <si>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</si>
  <si>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</si>
  <si>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</si>
  <si>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</si>
  <si>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</si>
  <si>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</si>
  <si>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</si>
  <si>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</si>
  <si>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</si>
  <si>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</si>
  <si>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</si>
  <si>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</si>
  <si>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</si>
  <si>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</si>
  <si>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</si>
  <si>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</si>
  <si>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</si>
  <si>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</si>
  <si>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</si>
  <si>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</si>
  <si>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</si>
  <si>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</si>
  <si>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</si>
  <si>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</si>
  <si>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</si>
  <si>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</si>
  <si>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</si>
  <si>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</si>
  <si>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</si>
  <si>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</si>
  <si>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</si>
  <si>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</si>
  <si>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</si>
  <si>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</si>
  <si>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</si>
  <si>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</si>
  <si>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</si>
  <si>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</si>
  <si>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</si>
  <si>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</si>
  <si>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</si>
  <si>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</si>
  <si>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</si>
  <si>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</si>
  <si>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</si>
  <si>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</si>
  <si>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</si>
  <si>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</si>
  <si>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</si>
  <si>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</si>
  <si>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</si>
  <si>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</si>
  <si>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11.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</si>
  <si>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</si>
  <si>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</si>
  <si>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</si>
  <si>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</si>
  <si>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</si>
  <si>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</si>
  <si>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</si>
  <si>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</si>
  <si>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</si>
  <si>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</si>
  <si>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</si>
  <si>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</si>
  <si>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</si>
  <si>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</si>
  <si>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</si>
  <si>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</si>
  <si>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</si>
  <si>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</si>
  <si>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</si>
  <si>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041140 Területfejlesztés igazgatása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</si>
  <si>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</si>
  <si>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</si>
  <si>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</si>
  <si>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</si>
  <si>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</si>
  <si>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</si>
  <si>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</si>
  <si>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</si>
  <si>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</si>
  <si>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</si>
  <si>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K1106</t>
  </si>
  <si>
    <t>Balatonakali Polgárőr Egyesület</t>
  </si>
  <si>
    <t>Ellátási díjak</t>
  </si>
  <si>
    <t>B405</t>
  </si>
  <si>
    <t>062020 Településfejlesztési projektek és támogatásuk</t>
  </si>
  <si>
    <t>PH kiviteli tervek</t>
  </si>
  <si>
    <t>Általános útalap</t>
  </si>
  <si>
    <t>Mandulás terület gondozása</t>
  </si>
  <si>
    <t>MAG-TÁR-HÁZA lépcső fedés</t>
  </si>
  <si>
    <t>K1103</t>
  </si>
  <si>
    <t>Egyéb tárgyi eszközök értékesítése</t>
  </si>
  <si>
    <t>Informatikai eszközök beszerzése</t>
  </si>
  <si>
    <t>Közvilágítás fejlesztés</t>
  </si>
  <si>
    <t>Veszprém-Balaton 2023</t>
  </si>
  <si>
    <t xml:space="preserve">Finanszírozási bevételek </t>
  </si>
  <si>
    <t>1. melléklet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</si>
  <si>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</si>
  <si>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</si>
  <si>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</si>
  <si>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</si>
  <si>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</si>
  <si>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</si>
  <si>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</si>
  <si>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</si>
  <si>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</si>
  <si>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</si>
  <si>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</si>
  <si>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</si>
  <si>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</si>
  <si>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</si>
  <si>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</si>
  <si>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</si>
  <si>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</si>
  <si>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</si>
  <si>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</si>
  <si>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</si>
  <si>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</si>
  <si>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</si>
  <si>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</si>
  <si>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</si>
  <si>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</si>
  <si>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</si>
  <si>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</si>
  <si>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</si>
  <si>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</si>
  <si>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</si>
  <si>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</si>
  <si>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</si>
  <si>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</si>
  <si>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</si>
  <si>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</si>
  <si>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</si>
  <si>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</si>
  <si>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</si>
  <si>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</si>
  <si>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</si>
  <si>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</si>
  <si>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Munkavégzésre irányuló egyéb jogviszonyban nem saját foglalkoztatottnak fizetett juttatások</t>
  </si>
  <si>
    <t>Egyéb külső személyi juttatások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</si>
  <si>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</si>
  <si>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</si>
  <si>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</si>
  <si>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</si>
  <si>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</si>
  <si>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</si>
  <si>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</si>
  <si>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</si>
  <si>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</si>
  <si>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</si>
  <si>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</si>
  <si>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</si>
  <si>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</si>
  <si>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</si>
  <si>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</si>
  <si>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</si>
  <si>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</si>
  <si>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</si>
  <si>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 xml:space="preserve">K </t>
  </si>
  <si>
    <t xml:space="preserve">C </t>
  </si>
  <si>
    <t xml:space="preserve">D </t>
  </si>
  <si>
    <t xml:space="preserve">E </t>
  </si>
  <si>
    <t xml:space="preserve">A </t>
  </si>
  <si>
    <t>Államháztartáson belülre</t>
  </si>
  <si>
    <t>Államháztartáson kívülre</t>
  </si>
  <si>
    <t>Vállalkozások támogatása</t>
  </si>
  <si>
    <t>Balatonakali Önkormányzat összesített konszolidált működési és felhalmozási egyensúlyát bemutató mérleg (forintban)</t>
  </si>
  <si>
    <t>6. melléklet</t>
  </si>
  <si>
    <t>8. melléklet</t>
  </si>
  <si>
    <t>9. melléklet</t>
  </si>
  <si>
    <t>1.1.7</t>
  </si>
  <si>
    <t>Immateriális javak beszerzése</t>
  </si>
  <si>
    <t>K61</t>
  </si>
  <si>
    <t>6.5</t>
  </si>
  <si>
    <t>Balatonakali Önkormányzat gördülő tervezés (forintban)</t>
  </si>
  <si>
    <t>2025. évi eredeti előirányzat</t>
  </si>
  <si>
    <t>Bevételek összesen</t>
  </si>
  <si>
    <t>Munkaadókat terhelő járulékok és szociális hozzájárulási adó</t>
  </si>
  <si>
    <t>Kiadások összesen</t>
  </si>
  <si>
    <t>Céltartalék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</si>
  <si>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</si>
  <si>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</si>
  <si>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</si>
  <si>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</si>
  <si>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</si>
  <si>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</si>
  <si>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Balatonfüredi Városi Szakorvosi Rendelőintézet - orvosi ügyelet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</si>
  <si>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</si>
  <si>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</si>
  <si>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</si>
  <si>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</si>
  <si>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</si>
  <si>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</si>
  <si>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Állam-igazgatási feladat</t>
  </si>
  <si>
    <t>Egyenleg (havi záró pénzállomány)</t>
  </si>
  <si>
    <t>Kommunikációs szolgáltatások</t>
  </si>
  <si>
    <t>K1110</t>
  </si>
  <si>
    <t>Egyéb költségtérítés</t>
  </si>
  <si>
    <t>1.4</t>
  </si>
  <si>
    <t>Fizikai épület kialakítása 188/10 hrsz</t>
  </si>
  <si>
    <t>Kikötő engedélyezési tervdokumentáció</t>
  </si>
  <si>
    <t>Balatonakali Sósi földek-Sósi út nyomott szennyvízelvezető rendszeren szennyvízátemelők rekonstrukció tervezése  50db</t>
  </si>
  <si>
    <t>Balatonakali Hajóállomás szennyvízelvezetését biztosító átemelő DRV Zrt SCADA irányítási rendszerébe illesztése</t>
  </si>
  <si>
    <t>018020 Központi költségvetési befizetések</t>
  </si>
  <si>
    <t xml:space="preserve">2024. évi eredeti előirányzat </t>
  </si>
  <si>
    <t>2026. évi eredeti előirányzat</t>
  </si>
  <si>
    <t xml:space="preserve">                                                                                                                                                                                 </t>
  </si>
  <si>
    <t>mód./eredet előirányzat (%)</t>
  </si>
  <si>
    <t>1.1.8</t>
  </si>
  <si>
    <t>9.3</t>
  </si>
  <si>
    <t>Egyéb pénzügyi műveletek bevételei</t>
  </si>
  <si>
    <t>B409</t>
  </si>
  <si>
    <t>Belföldi értékpapírok bevételei</t>
  </si>
  <si>
    <t>B812</t>
  </si>
  <si>
    <t>8.3</t>
  </si>
  <si>
    <t>900060 Forgatási és befektetési célú finanszírozási műveletek</t>
  </si>
  <si>
    <t>3.10</t>
  </si>
  <si>
    <t>8.4</t>
  </si>
  <si>
    <t>Lekötött bankbetétek megszüntetése</t>
  </si>
  <si>
    <t>B817</t>
  </si>
  <si>
    <t>9.4</t>
  </si>
  <si>
    <t>Pénzeszközök lekötött bankbetétként elhelyezése</t>
  </si>
  <si>
    <t>K917</t>
  </si>
  <si>
    <t>11.</t>
  </si>
  <si>
    <t>Pénzeszközök leköttt bankbetétként elhelyezése</t>
  </si>
  <si>
    <t>2024. évi előirányzat</t>
  </si>
  <si>
    <r>
      <t xml:space="preserve">2024. évi mód.előir. </t>
    </r>
    <r>
      <rPr>
        <sz val="8"/>
        <rFont val="Times New Roman"/>
        <family val="1"/>
        <charset val="238"/>
      </rPr>
      <t>(2024.IX.)</t>
    </r>
  </si>
  <si>
    <t>Balatonakali Önkormányzat 2024. évi összesített konszolidált tervezett bevételei és kiadásai (forintban)</t>
  </si>
  <si>
    <t>Balatonakali Község Önkormányzata 2024. évi tervezett bevételei és kiadásai (forintban)</t>
  </si>
  <si>
    <t>Forgatási célú belföldi értékpapírok beváltása, értékesítése</t>
  </si>
  <si>
    <t>Más egyéb pénzügyi műveletek bevételei</t>
  </si>
  <si>
    <t>Forgatási célú belföldi értékpapírok vásárlása</t>
  </si>
  <si>
    <t>Balatonakali Napköziotthonos Óvoda 2024. évi tervezett bevételei és kiadásai (forintban)</t>
  </si>
  <si>
    <t>3.5.5</t>
  </si>
  <si>
    <t>Egyéb pénzügyi műveletek kiadásai</t>
  </si>
  <si>
    <t>K354</t>
  </si>
  <si>
    <t>Egyéb felhalmozási célú támogatások ÁH-n kívülre</t>
  </si>
  <si>
    <t>K89</t>
  </si>
  <si>
    <t>Horgásztanya terasz, lépcső</t>
  </si>
  <si>
    <t>Művelődési ház lábazat felújítása</t>
  </si>
  <si>
    <t>Művelődési ház homlokzatánka festés felújítási munkái</t>
  </si>
  <si>
    <t>Balatonakali rendkívüli helyzetből adódó azonnali feladatok elvégzésére a költségkeret 15%-ig</t>
  </si>
  <si>
    <t>Balatonakali Hajóállomás szennyvízátemelő irányítástechnikai rendszerbe történő illesztése</t>
  </si>
  <si>
    <t xml:space="preserve">Balatonakali szennyvíz tisztítóaknák felújítása 6 db (Üdülő u., Dörgicsei u., Kossuth, Vasút u., Hóvirág u., Pacsírta u.  </t>
  </si>
  <si>
    <t>Balatonakali Strand átemelő szivattyú KSB ama porter 500 vagy műszakilag vele megegyező típus pótlása</t>
  </si>
  <si>
    <t>Fizikai épület kialakítása 188/10 hrsz fordított ÁFA</t>
  </si>
  <si>
    <t>Betlehem, karácsonyi fények</t>
  </si>
  <si>
    <t>Hinta óvodába</t>
  </si>
  <si>
    <t>Szabadtéri színpad székek</t>
  </si>
  <si>
    <t>Rendezvénysátor</t>
  </si>
  <si>
    <t>Parti sétány kialakítása és zöldterület fejlesztés</t>
  </si>
  <si>
    <t>Stihl motoros fűkasza</t>
  </si>
  <si>
    <t>Rugós játék</t>
  </si>
  <si>
    <t>Védőháló strand sportpálya</t>
  </si>
  <si>
    <t>Husqarna Sweeper 44' lombgyűjtő</t>
  </si>
  <si>
    <t>Balatonakali Önkormányzat 2024. évi felhalmozási kiadásai feladatonként/célonként (forintban)</t>
  </si>
  <si>
    <t>Balatonakali Önkormányzat 2024. évi tartaléka (forintban)</t>
  </si>
  <si>
    <t>042120 Mezőgazdasági támogatások</t>
  </si>
  <si>
    <t>288/4 hrsz ingatlan - posta épület</t>
  </si>
  <si>
    <t>Balatonakali Önkormányzat 2024. évi összesített konszolidált költségvetése kormányzati funkciónként (forintban)</t>
  </si>
  <si>
    <t>041233 Hosszabb időtartamú közfoglalkoztatás</t>
  </si>
  <si>
    <t>Bevétel 2024. évi előir.</t>
  </si>
  <si>
    <t>Bevétel 2024. évi mód. előir.</t>
  </si>
  <si>
    <t>Kiadás 2024. évi előir.</t>
  </si>
  <si>
    <t>Kiadás 2024. évi mód. előir.</t>
  </si>
  <si>
    <t>2027. évi eredeti előirányzat</t>
  </si>
  <si>
    <t>2024. évi eredeti előirányzat</t>
  </si>
  <si>
    <t>UNIPRAX Egészségügyi Szolgáltató és Tanácsadó Bt.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</si>
  <si>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</si>
  <si>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</si>
  <si>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</si>
  <si>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</si>
  <si>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</si>
  <si>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</si>
  <si>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</si>
  <si>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</si>
  <si>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</si>
  <si>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</si>
  <si>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</si>
  <si>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</si>
  <si>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Belföldi értékpapírok értékesítése</t>
  </si>
  <si>
    <t>Balatonakali Önkormányzat 2024. évi előirányzat felhasználási (likviditási) ütemterve (forintban)</t>
  </si>
  <si>
    <t>Balatonakali Óvoda 2024. évi előirányzat-felhasználási ütemterve (forintban)</t>
  </si>
  <si>
    <t>288/4 hrsz ingatlan fordított ÁFA</t>
  </si>
  <si>
    <t>a 8/2024. (IX.16.)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</si>
</sst>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7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0" fontId="14" fillId="0" borderId="0"/>
    <xf numFmtId="0" fontId="2" fillId="0" borderId="0"/>
    <xf numFmtId="0" fontId="1" fillId="0" borderId="0"/>
  </cellStyleXfs>
  <cellXfs count="19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3" fillId="0" borderId="2" xfId="1" applyFont="1" applyBorder="1" applyAlignment="1">
      <alignment vertical="center"/>
    </xf>
    <xf numFmtId="3" fontId="3" fillId="0" borderId="2" xfId="1" applyNumberFormat="1" applyFont="1" applyBorder="1" applyAlignment="1">
      <alignment horizontal="right" vertical="center"/>
    </xf>
    <xf numFmtId="0" fontId="8" fillId="3" borderId="2" xfId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16" fillId="0" borderId="0" xfId="0" applyFont="1"/>
    <xf numFmtId="0" fontId="7" fillId="0" borderId="2" xfId="0" applyFont="1" applyBorder="1" applyAlignment="1">
      <alignment vertical="center"/>
    </xf>
    <xf numFmtId="0" fontId="14" fillId="0" borderId="0" xfId="0" applyFont="1"/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3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5" fillId="0" borderId="0" xfId="0" applyFont="1"/>
    <xf numFmtId="0" fontId="17" fillId="0" borderId="0" xfId="0" applyFont="1"/>
    <xf numFmtId="3" fontId="5" fillId="0" borderId="0" xfId="0" applyNumberFormat="1" applyFont="1"/>
    <xf numFmtId="3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/>
    </xf>
    <xf numFmtId="9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9" fontId="9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9" fontId="8" fillId="0" borderId="9" xfId="0" applyNumberFormat="1" applyFont="1" applyBorder="1" applyAlignment="1">
      <alignment horizontal="right" vertical="center"/>
    </xf>
    <xf numFmtId="9" fontId="7" fillId="0" borderId="9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/>
    </xf>
    <xf numFmtId="3" fontId="13" fillId="0" borderId="2" xfId="1" applyNumberFormat="1" applyFont="1" applyBorder="1" applyAlignment="1">
      <alignment horizontal="center" vertical="center"/>
    </xf>
    <xf numFmtId="9" fontId="13" fillId="0" borderId="2" xfId="1" applyNumberFormat="1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9" fontId="13" fillId="0" borderId="9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9" fontId="8" fillId="5" borderId="2" xfId="0" applyNumberFormat="1" applyFont="1" applyFill="1" applyBorder="1" applyAlignment="1">
      <alignment horizontal="right" vertical="center" wrapText="1"/>
    </xf>
    <xf numFmtId="0" fontId="2" fillId="0" borderId="2" xfId="1" applyBorder="1" applyAlignment="1">
      <alignment vertical="center"/>
    </xf>
    <xf numFmtId="3" fontId="15" fillId="0" borderId="0" xfId="0" applyNumberFormat="1" applyFont="1"/>
    <xf numFmtId="0" fontId="8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3" fontId="3" fillId="5" borderId="8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9" fontId="3" fillId="0" borderId="0" xfId="0" applyNumberFormat="1" applyFont="1" applyAlignment="1">
      <alignment horizontal="right" vertical="center"/>
    </xf>
    <xf numFmtId="9" fontId="7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9" fontId="3" fillId="0" borderId="9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vertical="center"/>
    </xf>
    <xf numFmtId="3" fontId="18" fillId="0" borderId="2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19" fillId="2" borderId="2" xfId="0" applyNumberFormat="1" applyFont="1" applyFill="1" applyBorder="1" applyAlignment="1">
      <alignment horizontal="right" vertical="center"/>
    </xf>
    <xf numFmtId="3" fontId="2" fillId="0" borderId="0" xfId="1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5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24/K&#246;lts&#233;gvet&#233;s/Mell&#233;kletek%20a%202024.%20&#233;vi%20k&#246;lts&#233;gvet&#233;si%20rendeleth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"/>
      <sheetName val="6. melléklet"/>
      <sheetName val="7. melléklet"/>
      <sheetName val="8. melléklet "/>
      <sheetName val="9. melléklet"/>
      <sheetName val="10. melléklet"/>
      <sheetName val="11. melléklet"/>
      <sheetName val="12. melléklet"/>
      <sheetName val="13. melléklet"/>
      <sheetName val="14. melléklet"/>
      <sheetName val="15. melléklet"/>
    </sheetNames>
    <sheetDataSet>
      <sheetData sheetId="0">
        <row r="2">
          <cell r="H2" t="str">
            <v>az  2/2024. (II.20.) önkormányzati rendelethez</v>
          </cell>
        </row>
      </sheetData>
      <sheetData sheetId="1"/>
      <sheetData sheetId="2">
        <row r="9">
          <cell r="H9">
            <v>65988453</v>
          </cell>
        </row>
        <row r="41">
          <cell r="H41">
            <v>23500000</v>
          </cell>
        </row>
        <row r="47">
          <cell r="H47">
            <v>151000000</v>
          </cell>
        </row>
        <row r="48">
          <cell r="H48">
            <v>388739341</v>
          </cell>
        </row>
        <row r="95">
          <cell r="H95">
            <v>151000000</v>
          </cell>
        </row>
        <row r="96">
          <cell r="H96">
            <v>2126252</v>
          </cell>
        </row>
        <row r="97">
          <cell r="H97">
            <v>34040996</v>
          </cell>
        </row>
      </sheetData>
      <sheetData sheetId="3">
        <row r="16">
          <cell r="H16">
            <v>575204</v>
          </cell>
        </row>
        <row r="17">
          <cell r="H17">
            <v>34040996</v>
          </cell>
        </row>
        <row r="42">
          <cell r="H42">
            <v>36233000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zoomScale="105" zoomScaleNormal="105" workbookViewId="0"/>
  </sheetViews>
  <sheetFormatPr defaultRowHeight="13.2" x14ac:dyDescent="0.25"/>
  <cols>
    <col min="1" max="2" width="5.6640625" style="1" customWidth="1"/>
    <col min="3" max="3" width="38" style="1" customWidth="1"/>
    <col min="4" max="5" width="10.5546875" style="1" customWidth="1"/>
    <col min="6" max="6" width="8.88671875" style="1" customWidth="1"/>
    <col min="8" max="8" width="11.109375" bestFit="1" customWidth="1"/>
  </cols>
  <sheetData>
    <row r="1" spans="1:8" s="1" customFormat="1" ht="15" customHeight="1" x14ac:dyDescent="0.25">
      <c r="C1" s="2"/>
      <c r="D1" s="2"/>
      <c r="E1" s="2"/>
      <c r="F1" s="2"/>
      <c r="G1" s="2"/>
      <c r="H1" s="2" t="s">
        <v>300</v>
      </c>
    </row>
    <row r="2" spans="1:8" s="1" customFormat="1" ht="15" customHeight="1" x14ac:dyDescent="0.25">
      <c r="A2" s="1" t="s">
        <v>410</v>
      </c>
      <c r="H2" s="2" t="s">
        <v>488</v>
      </c>
    </row>
    <row r="3" spans="1:8" s="1" customFormat="1" ht="15" customHeight="1" x14ac:dyDescent="0.25">
      <c r="A3" s="3"/>
      <c r="B3" s="3"/>
    </row>
    <row r="4" spans="1:8" s="1" customFormat="1" ht="15" customHeight="1" x14ac:dyDescent="0.25">
      <c r="A4" s="172" t="s">
        <v>431</v>
      </c>
      <c r="B4" s="172"/>
      <c r="C4" s="172"/>
      <c r="D4" s="172"/>
      <c r="E4" s="172"/>
      <c r="F4" s="172"/>
      <c r="G4" s="172"/>
      <c r="H4" s="172"/>
    </row>
    <row r="5" spans="1:8" s="1" customFormat="1" ht="7.5" customHeight="1" x14ac:dyDescent="0.25">
      <c r="A5" s="3"/>
      <c r="B5" s="3"/>
      <c r="C5" s="3"/>
      <c r="D5" s="3"/>
      <c r="E5" s="3"/>
      <c r="F5" s="48"/>
    </row>
    <row r="6" spans="1:8" ht="15" customHeight="1" x14ac:dyDescent="0.25">
      <c r="A6" s="65"/>
      <c r="B6" s="66" t="s">
        <v>33</v>
      </c>
      <c r="C6" s="65" t="s">
        <v>34</v>
      </c>
      <c r="D6" s="65" t="s">
        <v>35</v>
      </c>
      <c r="E6" s="65" t="s">
        <v>36</v>
      </c>
      <c r="F6" s="65" t="s">
        <v>37</v>
      </c>
    </row>
    <row r="7" spans="1:8" ht="34.200000000000003" x14ac:dyDescent="0.25">
      <c r="A7" s="66">
        <v>1</v>
      </c>
      <c r="B7" s="65" t="s">
        <v>31</v>
      </c>
      <c r="C7" s="66" t="s">
        <v>1</v>
      </c>
      <c r="D7" s="65" t="s">
        <v>429</v>
      </c>
      <c r="E7" s="65" t="s">
        <v>430</v>
      </c>
      <c r="F7" s="67" t="s">
        <v>411</v>
      </c>
      <c r="G7" s="5"/>
    </row>
    <row r="8" spans="1:8" ht="15" customHeight="1" x14ac:dyDescent="0.25">
      <c r="A8" s="66">
        <v>2</v>
      </c>
      <c r="B8" s="177" t="s">
        <v>2</v>
      </c>
      <c r="C8" s="178"/>
      <c r="D8" s="178"/>
      <c r="E8" s="178"/>
      <c r="F8" s="179"/>
      <c r="G8" s="5"/>
    </row>
    <row r="9" spans="1:8" ht="24" x14ac:dyDescent="0.25">
      <c r="A9" s="66">
        <v>3</v>
      </c>
      <c r="B9" s="87" t="s">
        <v>4</v>
      </c>
      <c r="C9" s="71" t="s">
        <v>279</v>
      </c>
      <c r="D9" s="64">
        <f>D10+D14</f>
        <v>65988453</v>
      </c>
      <c r="E9" s="64">
        <f t="shared" ref="E9" si="0">E10+E14</f>
        <v>67688455</v>
      </c>
      <c r="F9" s="69">
        <f>E9/D9</f>
        <v>1.0257621132594212</v>
      </c>
      <c r="G9" s="5"/>
    </row>
    <row r="10" spans="1:8" ht="15" customHeight="1" x14ac:dyDescent="0.25">
      <c r="A10" s="66">
        <v>4</v>
      </c>
      <c r="B10" s="81" t="s">
        <v>50</v>
      </c>
      <c r="C10" s="63" t="s">
        <v>158</v>
      </c>
      <c r="D10" s="23">
        <f>'3. melléklet'!E10</f>
        <v>60820153</v>
      </c>
      <c r="E10" s="23">
        <f>'3. melléklet'!F10</f>
        <v>60820153</v>
      </c>
      <c r="F10" s="70">
        <f t="shared" ref="F10:F25" si="1">E10/D10</f>
        <v>1</v>
      </c>
      <c r="G10" s="5"/>
    </row>
    <row r="11" spans="1:8" ht="24" x14ac:dyDescent="0.25">
      <c r="A11" s="66">
        <v>5</v>
      </c>
      <c r="B11" s="90" t="s">
        <v>312</v>
      </c>
      <c r="C11" s="79" t="s">
        <v>301</v>
      </c>
      <c r="D11" s="24">
        <f>'3. melléklet'!E11+'3. melléklet'!E12+'3. melléklet'!E13+'3. melléklet'!E14</f>
        <v>60820153</v>
      </c>
      <c r="E11" s="24">
        <f>'3. melléklet'!F11+'3. melléklet'!F12+'3. melléklet'!F13+'3. melléklet'!F14</f>
        <v>60820153</v>
      </c>
      <c r="F11" s="72">
        <f t="shared" si="1"/>
        <v>1</v>
      </c>
      <c r="G11" s="5"/>
      <c r="H11" s="26"/>
    </row>
    <row r="12" spans="1:8" ht="24" x14ac:dyDescent="0.25">
      <c r="A12" s="66">
        <v>6</v>
      </c>
      <c r="B12" s="90" t="s">
        <v>313</v>
      </c>
      <c r="C12" s="79" t="s">
        <v>302</v>
      </c>
      <c r="D12" s="24">
        <f>'3. melléklet'!E15</f>
        <v>0</v>
      </c>
      <c r="E12" s="24">
        <f>'3. melléklet'!F15</f>
        <v>0</v>
      </c>
      <c r="F12" s="131"/>
      <c r="G12" s="5"/>
    </row>
    <row r="13" spans="1:8" ht="15" customHeight="1" x14ac:dyDescent="0.25">
      <c r="A13" s="66">
        <v>7</v>
      </c>
      <c r="B13" s="90" t="s">
        <v>314</v>
      </c>
      <c r="C13" s="79" t="s">
        <v>331</v>
      </c>
      <c r="D13" s="24">
        <f>'3. melléklet'!E16</f>
        <v>0</v>
      </c>
      <c r="E13" s="24">
        <f>'3. melléklet'!F16</f>
        <v>0</v>
      </c>
      <c r="F13" s="131"/>
      <c r="G13" s="5"/>
    </row>
    <row r="14" spans="1:8" ht="24" x14ac:dyDescent="0.25">
      <c r="A14" s="66">
        <v>8</v>
      </c>
      <c r="B14" s="82" t="s">
        <v>51</v>
      </c>
      <c r="C14" s="63" t="s">
        <v>281</v>
      </c>
      <c r="D14" s="23">
        <f>'3. melléklet'!E17</f>
        <v>5168300</v>
      </c>
      <c r="E14" s="23">
        <f>'3. melléklet'!F17</f>
        <v>6868302</v>
      </c>
      <c r="F14" s="70">
        <f t="shared" si="1"/>
        <v>1.3289286612619235</v>
      </c>
      <c r="G14" s="5"/>
    </row>
    <row r="15" spans="1:8" ht="15" customHeight="1" x14ac:dyDescent="0.25">
      <c r="A15" s="66">
        <v>9</v>
      </c>
      <c r="B15" s="87" t="s">
        <v>5</v>
      </c>
      <c r="C15" s="71" t="s">
        <v>6</v>
      </c>
      <c r="D15" s="64">
        <f>SUM(D16:D18)</f>
        <v>132000000</v>
      </c>
      <c r="E15" s="64">
        <f>SUM(E16:E18)</f>
        <v>132000000</v>
      </c>
      <c r="F15" s="69">
        <f t="shared" si="1"/>
        <v>1</v>
      </c>
      <c r="G15" s="5"/>
    </row>
    <row r="16" spans="1:8" ht="15" customHeight="1" x14ac:dyDescent="0.25">
      <c r="A16" s="66">
        <v>10</v>
      </c>
      <c r="B16" s="81" t="s">
        <v>7</v>
      </c>
      <c r="C16" s="63" t="s">
        <v>166</v>
      </c>
      <c r="D16" s="23">
        <f>'3. melléklet'!E19</f>
        <v>68000000</v>
      </c>
      <c r="E16" s="23">
        <f>'3. melléklet'!F19</f>
        <v>68000000</v>
      </c>
      <c r="F16" s="70">
        <f t="shared" si="1"/>
        <v>1</v>
      </c>
      <c r="G16" s="5"/>
    </row>
    <row r="17" spans="1:8" ht="15" customHeight="1" x14ac:dyDescent="0.25">
      <c r="A17" s="66">
        <v>11</v>
      </c>
      <c r="B17" s="82" t="s">
        <v>8</v>
      </c>
      <c r="C17" s="63" t="s">
        <v>167</v>
      </c>
      <c r="D17" s="23">
        <f>'3. melléklet'!E20</f>
        <v>62500000</v>
      </c>
      <c r="E17" s="23">
        <f>'3. melléklet'!F20</f>
        <v>62500000</v>
      </c>
      <c r="F17" s="70">
        <f t="shared" si="1"/>
        <v>1</v>
      </c>
      <c r="G17" s="5"/>
    </row>
    <row r="18" spans="1:8" ht="15" customHeight="1" x14ac:dyDescent="0.25">
      <c r="A18" s="66">
        <v>12</v>
      </c>
      <c r="B18" s="81" t="s">
        <v>304</v>
      </c>
      <c r="C18" s="63" t="s">
        <v>173</v>
      </c>
      <c r="D18" s="23">
        <f>'3. melléklet'!E23</f>
        <v>1500000</v>
      </c>
      <c r="E18" s="23">
        <f>'3. melléklet'!F23</f>
        <v>1500000</v>
      </c>
      <c r="F18" s="70">
        <f t="shared" si="1"/>
        <v>1</v>
      </c>
      <c r="G18" s="5"/>
    </row>
    <row r="19" spans="1:8" ht="15" customHeight="1" x14ac:dyDescent="0.25">
      <c r="A19" s="66">
        <v>13</v>
      </c>
      <c r="B19" s="87" t="s">
        <v>17</v>
      </c>
      <c r="C19" s="71" t="s">
        <v>3</v>
      </c>
      <c r="D19" s="64">
        <f>'3. melléklet'!E24+'4. melléklet'!F9</f>
        <v>138690022</v>
      </c>
      <c r="E19" s="64">
        <f>'3. melléklet'!F24+'4. melléklet'!F9</f>
        <v>140971792</v>
      </c>
      <c r="F19" s="69">
        <f t="shared" si="1"/>
        <v>1.0164523010891151</v>
      </c>
      <c r="G19" s="5"/>
      <c r="H19" s="26"/>
    </row>
    <row r="20" spans="1:8" ht="15" customHeight="1" x14ac:dyDescent="0.25">
      <c r="A20" s="66">
        <v>14</v>
      </c>
      <c r="B20" s="82" t="s">
        <v>54</v>
      </c>
      <c r="C20" s="6" t="s">
        <v>175</v>
      </c>
      <c r="D20" s="23">
        <f>'3. melléklet'!E25</f>
        <v>97500</v>
      </c>
      <c r="E20" s="23">
        <f>'3. melléklet'!F25</f>
        <v>97500</v>
      </c>
      <c r="F20" s="70">
        <f t="shared" si="1"/>
        <v>1</v>
      </c>
      <c r="G20" s="5"/>
    </row>
    <row r="21" spans="1:8" ht="15" customHeight="1" x14ac:dyDescent="0.25">
      <c r="A21" s="66">
        <v>15</v>
      </c>
      <c r="B21" s="82" t="s">
        <v>56</v>
      </c>
      <c r="C21" s="6" t="s">
        <v>178</v>
      </c>
      <c r="D21" s="23">
        <f>'3. melléklet'!E26</f>
        <v>83300000</v>
      </c>
      <c r="E21" s="23">
        <f>'3. melléklet'!F26</f>
        <v>83300000</v>
      </c>
      <c r="F21" s="70">
        <f t="shared" si="1"/>
        <v>1</v>
      </c>
      <c r="G21" s="5"/>
    </row>
    <row r="22" spans="1:8" ht="15" customHeight="1" x14ac:dyDescent="0.25">
      <c r="A22" s="66">
        <v>16</v>
      </c>
      <c r="B22" s="82" t="s">
        <v>106</v>
      </c>
      <c r="C22" s="6" t="s">
        <v>181</v>
      </c>
      <c r="D22" s="23">
        <f>'3. melléklet'!E27+'4. melléklet'!F10</f>
        <v>14975000</v>
      </c>
      <c r="E22" s="23">
        <f>'3. melléklet'!F27+'4. melléklet'!F10</f>
        <v>14975000</v>
      </c>
      <c r="F22" s="70">
        <f t="shared" si="1"/>
        <v>1</v>
      </c>
      <c r="G22" s="5"/>
    </row>
    <row r="23" spans="1:8" ht="15" customHeight="1" x14ac:dyDescent="0.25">
      <c r="A23" s="66">
        <v>17</v>
      </c>
      <c r="B23" s="82" t="s">
        <v>108</v>
      </c>
      <c r="C23" s="6" t="s">
        <v>182</v>
      </c>
      <c r="D23" s="23">
        <f>'3. melléklet'!E28</f>
        <v>8505000</v>
      </c>
      <c r="E23" s="23">
        <f>'3. melléklet'!F28</f>
        <v>7985000</v>
      </c>
      <c r="F23" s="70">
        <f t="shared" si="1"/>
        <v>0.93885949441505001</v>
      </c>
      <c r="G23" s="5"/>
      <c r="H23" s="26"/>
    </row>
    <row r="24" spans="1:8" ht="15" customHeight="1" x14ac:dyDescent="0.25">
      <c r="A24" s="66">
        <v>18</v>
      </c>
      <c r="B24" s="82" t="s">
        <v>114</v>
      </c>
      <c r="C24" s="6" t="s">
        <v>287</v>
      </c>
      <c r="D24" s="23">
        <f>'4. melléklet'!F11</f>
        <v>316800</v>
      </c>
      <c r="E24" s="23">
        <f>'4. melléklet'!F11</f>
        <v>316800</v>
      </c>
      <c r="F24" s="70">
        <f t="shared" si="1"/>
        <v>1</v>
      </c>
      <c r="G24" s="5"/>
    </row>
    <row r="25" spans="1:8" ht="15" customHeight="1" x14ac:dyDescent="0.25">
      <c r="A25" s="66">
        <v>19</v>
      </c>
      <c r="B25" s="82" t="s">
        <v>305</v>
      </c>
      <c r="C25" s="6" t="s">
        <v>183</v>
      </c>
      <c r="D25" s="23">
        <f>'3. melléklet'!E29</f>
        <v>28495250</v>
      </c>
      <c r="E25" s="23">
        <f>'3. melléklet'!F29</f>
        <v>28495250</v>
      </c>
      <c r="F25" s="70">
        <f t="shared" si="1"/>
        <v>1</v>
      </c>
      <c r="G25" s="5"/>
    </row>
    <row r="26" spans="1:8" ht="15" customHeight="1" x14ac:dyDescent="0.25">
      <c r="A26" s="66">
        <v>20</v>
      </c>
      <c r="B26" s="82" t="s">
        <v>306</v>
      </c>
      <c r="C26" s="53" t="s">
        <v>269</v>
      </c>
      <c r="D26" s="23">
        <f>'3. melléklet'!E30</f>
        <v>0</v>
      </c>
      <c r="E26" s="23">
        <f>'3. melléklet'!F30</f>
        <v>1537000</v>
      </c>
      <c r="F26" s="131"/>
      <c r="G26" s="5"/>
    </row>
    <row r="27" spans="1:8" ht="15" customHeight="1" x14ac:dyDescent="0.25">
      <c r="A27" s="66">
        <v>21</v>
      </c>
      <c r="B27" s="82" t="s">
        <v>307</v>
      </c>
      <c r="C27" s="6" t="s">
        <v>184</v>
      </c>
      <c r="D27" s="23">
        <f>'3. melléklet'!E31+'4. melléklet'!F12</f>
        <v>0</v>
      </c>
      <c r="E27" s="23">
        <f>'3. melléklet'!F31+'4. melléklet'!F12</f>
        <v>0</v>
      </c>
      <c r="F27" s="131"/>
      <c r="G27" s="5"/>
    </row>
    <row r="28" spans="1:8" ht="15" customHeight="1" x14ac:dyDescent="0.25">
      <c r="A28" s="66">
        <v>22</v>
      </c>
      <c r="B28" s="82" t="s">
        <v>308</v>
      </c>
      <c r="C28" s="6" t="s">
        <v>414</v>
      </c>
      <c r="D28" s="23">
        <v>0</v>
      </c>
      <c r="E28" s="23">
        <f>'3. melléklet'!F32</f>
        <v>4264770</v>
      </c>
      <c r="F28" s="131"/>
      <c r="G28" s="5"/>
    </row>
    <row r="29" spans="1:8" ht="15" customHeight="1" x14ac:dyDescent="0.25">
      <c r="A29" s="66">
        <v>23</v>
      </c>
      <c r="B29" s="82" t="s">
        <v>420</v>
      </c>
      <c r="C29" s="6" t="s">
        <v>185</v>
      </c>
      <c r="D29" s="23">
        <f>'3. melléklet'!E33+'4. melléklet'!F13</f>
        <v>472</v>
      </c>
      <c r="E29" s="23">
        <f>'3. melléklet'!F33+'4. melléklet'!F13</f>
        <v>472</v>
      </c>
      <c r="F29" s="70">
        <f t="shared" ref="F29:F42" si="2">E29/D29</f>
        <v>1</v>
      </c>
      <c r="G29" s="5"/>
    </row>
    <row r="30" spans="1:8" ht="15" customHeight="1" x14ac:dyDescent="0.25">
      <c r="A30" s="66">
        <v>24</v>
      </c>
      <c r="B30" s="87" t="s">
        <v>18</v>
      </c>
      <c r="C30" s="71" t="s">
        <v>189</v>
      </c>
      <c r="D30" s="64">
        <f>'3. melléklet'!E34</f>
        <v>0</v>
      </c>
      <c r="E30" s="64">
        <f>'3. melléklet'!F34</f>
        <v>10594121</v>
      </c>
      <c r="F30" s="131"/>
      <c r="G30" s="5"/>
    </row>
    <row r="31" spans="1:8" ht="15" customHeight="1" x14ac:dyDescent="0.25">
      <c r="A31" s="66">
        <v>25</v>
      </c>
      <c r="B31" s="82" t="s">
        <v>90</v>
      </c>
      <c r="C31" s="63" t="s">
        <v>191</v>
      </c>
      <c r="D31" s="23">
        <f>'3. melléklet'!E35</f>
        <v>0</v>
      </c>
      <c r="E31" s="23">
        <f>'3. melléklet'!F35</f>
        <v>10594121</v>
      </c>
      <c r="F31" s="131"/>
      <c r="G31" s="5"/>
    </row>
    <row r="32" spans="1:8" ht="15.75" customHeight="1" x14ac:dyDescent="0.25">
      <c r="A32" s="66">
        <v>26</v>
      </c>
      <c r="B32" s="84" t="s">
        <v>33</v>
      </c>
      <c r="C32" s="80" t="s">
        <v>3</v>
      </c>
      <c r="D32" s="25">
        <f>D9+D15+D19+D30</f>
        <v>336678475</v>
      </c>
      <c r="E32" s="25">
        <f t="shared" ref="E32" si="3">E9+E15+E19+E30</f>
        <v>351254368</v>
      </c>
      <c r="F32" s="69">
        <f t="shared" si="2"/>
        <v>1.0432932132058637</v>
      </c>
      <c r="G32" s="5"/>
    </row>
    <row r="33" spans="1:8" ht="24" x14ac:dyDescent="0.25">
      <c r="A33" s="66">
        <v>27</v>
      </c>
      <c r="B33" s="88" t="s">
        <v>19</v>
      </c>
      <c r="C33" s="71" t="s">
        <v>280</v>
      </c>
      <c r="D33" s="64">
        <f>SUM(D34:D35)</f>
        <v>7819284</v>
      </c>
      <c r="E33" s="64">
        <f t="shared" ref="E33" si="4">SUM(E34:E35)</f>
        <v>7819284</v>
      </c>
      <c r="F33" s="69">
        <f t="shared" si="2"/>
        <v>1</v>
      </c>
      <c r="G33" s="5"/>
    </row>
    <row r="34" spans="1:8" ht="15" customHeight="1" x14ac:dyDescent="0.25">
      <c r="A34" s="66">
        <v>28</v>
      </c>
      <c r="B34" s="82" t="s">
        <v>91</v>
      </c>
      <c r="C34" s="63" t="s">
        <v>268</v>
      </c>
      <c r="D34" s="23">
        <f>'3. melléklet'!E38</f>
        <v>0</v>
      </c>
      <c r="E34" s="23">
        <f>'3. melléklet'!F38</f>
        <v>0</v>
      </c>
      <c r="F34" s="131"/>
      <c r="G34" s="5"/>
    </row>
    <row r="35" spans="1:8" ht="24" x14ac:dyDescent="0.25">
      <c r="A35" s="66">
        <v>29</v>
      </c>
      <c r="B35" s="81" t="s">
        <v>92</v>
      </c>
      <c r="C35" s="63" t="s">
        <v>282</v>
      </c>
      <c r="D35" s="23">
        <f>'3. melléklet'!E39</f>
        <v>7819284</v>
      </c>
      <c r="E35" s="23">
        <f>'3. melléklet'!F39</f>
        <v>7819284</v>
      </c>
      <c r="F35" s="70">
        <f t="shared" si="2"/>
        <v>1</v>
      </c>
      <c r="G35" s="5"/>
    </row>
    <row r="36" spans="1:8" ht="15" customHeight="1" x14ac:dyDescent="0.25">
      <c r="A36" s="66">
        <v>30</v>
      </c>
      <c r="B36" s="88" t="s">
        <v>20</v>
      </c>
      <c r="C36" s="71" t="s">
        <v>236</v>
      </c>
      <c r="D36" s="64">
        <f>'3. melléklet'!E40</f>
        <v>23500000</v>
      </c>
      <c r="E36" s="64">
        <f>'3. melléklet'!F40</f>
        <v>23500000</v>
      </c>
      <c r="F36" s="69">
        <f t="shared" si="2"/>
        <v>1</v>
      </c>
      <c r="G36" s="5"/>
    </row>
    <row r="37" spans="1:8" ht="15" customHeight="1" x14ac:dyDescent="0.25">
      <c r="A37" s="66">
        <v>31</v>
      </c>
      <c r="B37" s="82" t="s">
        <v>133</v>
      </c>
      <c r="C37" s="47" t="s">
        <v>238</v>
      </c>
      <c r="D37" s="23">
        <f>'3. melléklet'!E41</f>
        <v>23500000</v>
      </c>
      <c r="E37" s="23">
        <f>'3. melléklet'!F41</f>
        <v>23500000</v>
      </c>
      <c r="F37" s="70">
        <f t="shared" si="2"/>
        <v>1</v>
      </c>
      <c r="G37" s="5"/>
    </row>
    <row r="38" spans="1:8" ht="15" customHeight="1" x14ac:dyDescent="0.25">
      <c r="A38" s="66">
        <v>32</v>
      </c>
      <c r="B38" s="81" t="s">
        <v>134</v>
      </c>
      <c r="C38" s="12" t="s">
        <v>295</v>
      </c>
      <c r="D38" s="23">
        <f>'3. melléklet'!E42</f>
        <v>0</v>
      </c>
      <c r="E38" s="23">
        <f>'3. melléklet'!F42</f>
        <v>0</v>
      </c>
      <c r="F38" s="131"/>
      <c r="G38" s="5"/>
    </row>
    <row r="39" spans="1:8" ht="15" customHeight="1" x14ac:dyDescent="0.25">
      <c r="A39" s="66">
        <v>33</v>
      </c>
      <c r="B39" s="89" t="s">
        <v>21</v>
      </c>
      <c r="C39" s="71" t="s">
        <v>193</v>
      </c>
      <c r="D39" s="64">
        <f>'3. melléklet'!E43</f>
        <v>131700</v>
      </c>
      <c r="E39" s="64">
        <f>'3. melléklet'!F43</f>
        <v>131700</v>
      </c>
      <c r="F39" s="69">
        <f t="shared" si="2"/>
        <v>1</v>
      </c>
      <c r="G39" s="5"/>
      <c r="H39" s="149"/>
    </row>
    <row r="40" spans="1:8" ht="15" customHeight="1" x14ac:dyDescent="0.25">
      <c r="A40" s="66">
        <v>34</v>
      </c>
      <c r="B40" s="81" t="s">
        <v>147</v>
      </c>
      <c r="C40" s="13" t="s">
        <v>194</v>
      </c>
      <c r="D40" s="23">
        <f>'3. melléklet'!E44</f>
        <v>131700</v>
      </c>
      <c r="E40" s="23">
        <f>'3. melléklet'!F44</f>
        <v>131700</v>
      </c>
      <c r="F40" s="70">
        <f t="shared" si="2"/>
        <v>1</v>
      </c>
      <c r="G40" s="5"/>
    </row>
    <row r="41" spans="1:8" ht="15.75" customHeight="1" x14ac:dyDescent="0.25">
      <c r="A41" s="66">
        <v>35</v>
      </c>
      <c r="B41" s="84" t="s">
        <v>309</v>
      </c>
      <c r="C41" s="80" t="s">
        <v>236</v>
      </c>
      <c r="D41" s="25">
        <f>D33+D36+D39</f>
        <v>31450984</v>
      </c>
      <c r="E41" s="25">
        <f t="shared" ref="E41" si="5">E33+E36+E39</f>
        <v>31450984</v>
      </c>
      <c r="F41" s="69">
        <f t="shared" si="2"/>
        <v>1</v>
      </c>
      <c r="G41" s="5"/>
    </row>
    <row r="42" spans="1:8" ht="15" customHeight="1" x14ac:dyDescent="0.25">
      <c r="A42" s="66">
        <v>36</v>
      </c>
      <c r="B42" s="180" t="s">
        <v>310</v>
      </c>
      <c r="C42" s="181"/>
      <c r="D42" s="25">
        <f>D19+D15+D9+D36+D33+D30+D39</f>
        <v>368129459</v>
      </c>
      <c r="E42" s="25">
        <f>E19+E15+E9+E36+E33+E30+E39</f>
        <v>382705352</v>
      </c>
      <c r="F42" s="73">
        <f t="shared" si="2"/>
        <v>1.039594475920494</v>
      </c>
      <c r="G42" s="5"/>
    </row>
    <row r="43" spans="1:8" ht="15" customHeight="1" x14ac:dyDescent="0.25">
      <c r="A43" s="66">
        <v>37</v>
      </c>
      <c r="B43" s="82" t="s">
        <v>28</v>
      </c>
      <c r="C43" s="63" t="s">
        <v>311</v>
      </c>
      <c r="D43" s="23">
        <f>'3. melléklet'!E47</f>
        <v>151000000</v>
      </c>
      <c r="E43" s="23">
        <f>'3. melléklet'!F47</f>
        <v>157660333</v>
      </c>
      <c r="F43" s="70">
        <f>E43/D43</f>
        <v>1.0441081655629139</v>
      </c>
      <c r="G43" s="5"/>
    </row>
    <row r="44" spans="1:8" ht="15" customHeight="1" x14ac:dyDescent="0.25">
      <c r="A44" s="66">
        <v>38</v>
      </c>
      <c r="B44" s="81" t="s">
        <v>43</v>
      </c>
      <c r="C44" s="63" t="s">
        <v>244</v>
      </c>
      <c r="D44" s="23">
        <f>'3. melléklet'!E48+'4. melléklet'!F16</f>
        <v>389314545</v>
      </c>
      <c r="E44" s="23">
        <f>'3. melléklet'!F48+'4. melléklet'!F16</f>
        <v>389314545</v>
      </c>
      <c r="F44" s="70">
        <f>E44/D44</f>
        <v>1</v>
      </c>
      <c r="G44" s="5"/>
    </row>
    <row r="45" spans="1:8" ht="15" customHeight="1" x14ac:dyDescent="0.25">
      <c r="A45" s="66">
        <v>39</v>
      </c>
      <c r="B45" s="82" t="s">
        <v>44</v>
      </c>
      <c r="C45" s="63" t="s">
        <v>247</v>
      </c>
      <c r="D45" s="23">
        <v>0</v>
      </c>
      <c r="E45" s="23">
        <f>'3. melléklet'!F49</f>
        <v>0</v>
      </c>
      <c r="F45" s="131"/>
      <c r="G45" s="5"/>
    </row>
    <row r="46" spans="1:8" ht="15" customHeight="1" x14ac:dyDescent="0.25">
      <c r="A46" s="66">
        <v>40</v>
      </c>
      <c r="B46" s="82" t="s">
        <v>427</v>
      </c>
      <c r="C46" s="63" t="s">
        <v>422</v>
      </c>
      <c r="D46" s="23">
        <f>'3. melléklet'!E50</f>
        <v>0</v>
      </c>
      <c r="E46" s="23">
        <f>'3. melléklet'!F50</f>
        <v>0</v>
      </c>
      <c r="F46" s="131"/>
      <c r="G46" s="5"/>
    </row>
    <row r="47" spans="1:8" ht="15" customHeight="1" x14ac:dyDescent="0.25">
      <c r="A47" s="66">
        <v>41</v>
      </c>
      <c r="B47" s="89" t="s">
        <v>35</v>
      </c>
      <c r="C47" s="80" t="s">
        <v>299</v>
      </c>
      <c r="D47" s="25">
        <f>SUM(D43:D46)</f>
        <v>540314545</v>
      </c>
      <c r="E47" s="25">
        <f>SUM(E43:E46)</f>
        <v>546974878</v>
      </c>
      <c r="F47" s="73">
        <f t="shared" ref="F47:F86" si="6">E47/D47</f>
        <v>1.0123267697707452</v>
      </c>
      <c r="G47" s="5"/>
    </row>
    <row r="48" spans="1:8" ht="15" customHeight="1" x14ac:dyDescent="0.25">
      <c r="A48" s="126">
        <v>42</v>
      </c>
      <c r="B48" s="182" t="s">
        <v>328</v>
      </c>
      <c r="C48" s="183"/>
      <c r="D48" s="74">
        <f>D47+D42</f>
        <v>908444004</v>
      </c>
      <c r="E48" s="74">
        <f>E47+E42</f>
        <v>929680230</v>
      </c>
      <c r="F48" s="75">
        <f t="shared" si="6"/>
        <v>1.0233764832025904</v>
      </c>
      <c r="G48" s="5"/>
    </row>
    <row r="49" spans="1:8" ht="15" customHeight="1" x14ac:dyDescent="0.25">
      <c r="A49" s="66">
        <v>43</v>
      </c>
      <c r="B49" s="83"/>
      <c r="C49" s="177" t="s">
        <v>10</v>
      </c>
      <c r="D49" s="178"/>
      <c r="E49" s="178"/>
      <c r="F49" s="179"/>
      <c r="G49" s="5"/>
    </row>
    <row r="50" spans="1:8" ht="15" customHeight="1" x14ac:dyDescent="0.25">
      <c r="A50" s="66">
        <v>44</v>
      </c>
      <c r="B50" s="87" t="s">
        <v>4</v>
      </c>
      <c r="C50" s="68" t="s">
        <v>49</v>
      </c>
      <c r="D50" s="22">
        <f>'3. melléklet'!E54+'4. melléklet'!E21</f>
        <v>104576032</v>
      </c>
      <c r="E50" s="22">
        <f>'3. melléklet'!F54+'4. melléklet'!F21</f>
        <v>106591971</v>
      </c>
      <c r="F50" s="69">
        <f t="shared" si="6"/>
        <v>1.019277256570607</v>
      </c>
      <c r="G50" s="5"/>
      <c r="H50" s="26"/>
    </row>
    <row r="51" spans="1:8" ht="15" customHeight="1" x14ac:dyDescent="0.25">
      <c r="A51" s="66">
        <v>45</v>
      </c>
      <c r="B51" s="82" t="s">
        <v>50</v>
      </c>
      <c r="C51" s="6" t="s">
        <v>95</v>
      </c>
      <c r="D51" s="51">
        <f>SUM(D52:D58)</f>
        <v>86141766</v>
      </c>
      <c r="E51" s="51">
        <f>SUM(E52:E58)</f>
        <v>88157705</v>
      </c>
      <c r="F51" s="70">
        <f t="shared" si="6"/>
        <v>1.0234025733811865</v>
      </c>
      <c r="G51" s="5"/>
      <c r="H51" s="26"/>
    </row>
    <row r="52" spans="1:8" ht="15" customHeight="1" x14ac:dyDescent="0.25">
      <c r="A52" s="66">
        <v>46</v>
      </c>
      <c r="B52" s="90" t="s">
        <v>312</v>
      </c>
      <c r="C52" s="7" t="s">
        <v>321</v>
      </c>
      <c r="D52" s="56">
        <f>'3. melléklet'!E56+'4. melléklet'!E23</f>
        <v>79477534</v>
      </c>
      <c r="E52" s="56">
        <f>'3. melléklet'!F56+'4. melléklet'!F23</f>
        <v>81059277</v>
      </c>
      <c r="F52" s="72">
        <f t="shared" si="6"/>
        <v>1.0199017624276063</v>
      </c>
      <c r="G52" s="5"/>
      <c r="H52" s="26"/>
    </row>
    <row r="53" spans="1:8" ht="15" customHeight="1" x14ac:dyDescent="0.25">
      <c r="A53" s="66">
        <v>47</v>
      </c>
      <c r="B53" s="90" t="s">
        <v>313</v>
      </c>
      <c r="C53" s="7" t="s">
        <v>322</v>
      </c>
      <c r="D53" s="56">
        <f>'3. melléklet'!E57+'4. melléklet'!E24</f>
        <v>0</v>
      </c>
      <c r="E53" s="56">
        <f>'3. melléklet'!F57+'4. melléklet'!F24</f>
        <v>0</v>
      </c>
      <c r="F53" s="131"/>
      <c r="G53" s="5"/>
      <c r="H53" s="26"/>
    </row>
    <row r="54" spans="1:8" ht="15" customHeight="1" x14ac:dyDescent="0.25">
      <c r="A54" s="66">
        <v>48</v>
      </c>
      <c r="B54" s="90" t="s">
        <v>315</v>
      </c>
      <c r="C54" s="7" t="s">
        <v>326</v>
      </c>
      <c r="D54" s="56">
        <f>'4. melléklet'!E25</f>
        <v>0</v>
      </c>
      <c r="E54" s="56">
        <f>'4. melléklet'!F25</f>
        <v>0</v>
      </c>
      <c r="F54" s="131"/>
      <c r="G54" s="5"/>
      <c r="H54" s="26"/>
    </row>
    <row r="55" spans="1:8" ht="15" customHeight="1" x14ac:dyDescent="0.25">
      <c r="A55" s="66">
        <v>49</v>
      </c>
      <c r="B55" s="90" t="s">
        <v>316</v>
      </c>
      <c r="C55" s="7" t="s">
        <v>323</v>
      </c>
      <c r="D55" s="56">
        <f>'3. melléklet'!E58+'4. melléklet'!E26</f>
        <v>3804511</v>
      </c>
      <c r="E55" s="56">
        <f>'3. melléklet'!F58+'4. melléklet'!F26</f>
        <v>3804315</v>
      </c>
      <c r="F55" s="72">
        <f t="shared" si="6"/>
        <v>0.99994848220967159</v>
      </c>
      <c r="G55" s="5"/>
      <c r="H55" s="26"/>
    </row>
    <row r="56" spans="1:8" ht="15" customHeight="1" x14ac:dyDescent="0.25">
      <c r="A56" s="66">
        <v>50</v>
      </c>
      <c r="B56" s="90" t="s">
        <v>317</v>
      </c>
      <c r="C56" s="7" t="s">
        <v>324</v>
      </c>
      <c r="D56" s="56">
        <f>'3. melléklet'!E59+'4. melléklet'!E27</f>
        <v>700000</v>
      </c>
      <c r="E56" s="56">
        <f>'3. melléklet'!F59+'4. melléklet'!F27</f>
        <v>700000</v>
      </c>
      <c r="F56" s="72">
        <f t="shared" si="6"/>
        <v>1</v>
      </c>
      <c r="G56" s="5"/>
      <c r="H56" s="26"/>
    </row>
    <row r="57" spans="1:8" ht="15" customHeight="1" x14ac:dyDescent="0.25">
      <c r="A57" s="66">
        <v>51</v>
      </c>
      <c r="B57" s="90" t="s">
        <v>374</v>
      </c>
      <c r="C57" s="7" t="s">
        <v>401</v>
      </c>
      <c r="D57" s="56">
        <f>'4. melléklet'!E28</f>
        <v>60151</v>
      </c>
      <c r="E57" s="56">
        <f>'4. melléklet'!F28</f>
        <v>481203</v>
      </c>
      <c r="F57" s="72"/>
      <c r="G57" s="5"/>
      <c r="H57" s="26"/>
    </row>
    <row r="58" spans="1:8" ht="15" customHeight="1" x14ac:dyDescent="0.25">
      <c r="A58" s="66">
        <v>52</v>
      </c>
      <c r="B58" s="90" t="s">
        <v>412</v>
      </c>
      <c r="C58" s="7" t="s">
        <v>325</v>
      </c>
      <c r="D58" s="56">
        <f>'3. melléklet'!E60</f>
        <v>2099570</v>
      </c>
      <c r="E58" s="56">
        <f>'3. melléklet'!F60</f>
        <v>2112910</v>
      </c>
      <c r="F58" s="72">
        <f t="shared" si="6"/>
        <v>1.0063536819443981</v>
      </c>
      <c r="G58" s="5"/>
      <c r="H58" s="26"/>
    </row>
    <row r="59" spans="1:8" ht="15" customHeight="1" x14ac:dyDescent="0.25">
      <c r="A59" s="66">
        <v>53</v>
      </c>
      <c r="B59" s="82" t="s">
        <v>51</v>
      </c>
      <c r="C59" s="6" t="s">
        <v>53</v>
      </c>
      <c r="D59" s="51">
        <f t="shared" ref="D59:E59" si="7">SUM(D60:D62)</f>
        <v>18434266</v>
      </c>
      <c r="E59" s="51">
        <f t="shared" si="7"/>
        <v>18434266</v>
      </c>
      <c r="F59" s="70">
        <f t="shared" si="6"/>
        <v>1</v>
      </c>
      <c r="G59" s="5"/>
      <c r="H59" s="26"/>
    </row>
    <row r="60" spans="1:8" ht="15" customHeight="1" x14ac:dyDescent="0.25">
      <c r="A60" s="66">
        <v>54</v>
      </c>
      <c r="B60" s="90" t="s">
        <v>318</v>
      </c>
      <c r="C60" s="7" t="s">
        <v>118</v>
      </c>
      <c r="D60" s="56">
        <f>'3. melléklet'!E62</f>
        <v>12193243</v>
      </c>
      <c r="E60" s="56">
        <f>'3. melléklet'!F62</f>
        <v>12193243</v>
      </c>
      <c r="F60" s="72">
        <f t="shared" si="6"/>
        <v>1</v>
      </c>
      <c r="G60" s="5"/>
      <c r="H60" s="26"/>
    </row>
    <row r="61" spans="1:8" ht="15" customHeight="1" x14ac:dyDescent="0.25">
      <c r="A61" s="66">
        <v>55</v>
      </c>
      <c r="B61" s="90" t="s">
        <v>319</v>
      </c>
      <c r="C61" s="7" t="s">
        <v>119</v>
      </c>
      <c r="D61" s="56">
        <f>'3. melléklet'!E63+'4. melléklet'!E31</f>
        <v>5421023</v>
      </c>
      <c r="E61" s="56">
        <f>'3. melléklet'!F63+'4. melléklet'!F31</f>
        <v>5421023</v>
      </c>
      <c r="F61" s="72">
        <f t="shared" si="6"/>
        <v>1</v>
      </c>
      <c r="G61" s="5"/>
      <c r="H61" s="26"/>
    </row>
    <row r="62" spans="1:8" ht="15" customHeight="1" x14ac:dyDescent="0.25">
      <c r="A62" s="66">
        <v>56</v>
      </c>
      <c r="B62" s="90" t="s">
        <v>320</v>
      </c>
      <c r="C62" s="7" t="s">
        <v>120</v>
      </c>
      <c r="D62" s="56">
        <f>'3. melléklet'!E64+'4. melléklet'!E32</f>
        <v>820000</v>
      </c>
      <c r="E62" s="56">
        <f>'3. melléklet'!F64+'4. melléklet'!F32</f>
        <v>820000</v>
      </c>
      <c r="F62" s="72">
        <f t="shared" si="6"/>
        <v>1</v>
      </c>
      <c r="G62" s="5"/>
      <c r="H62" s="26"/>
    </row>
    <row r="63" spans="1:8" ht="15" customHeight="1" x14ac:dyDescent="0.25">
      <c r="A63" s="66">
        <v>57</v>
      </c>
      <c r="B63" s="87" t="s">
        <v>5</v>
      </c>
      <c r="C63" s="68" t="s">
        <v>82</v>
      </c>
      <c r="D63" s="22">
        <f>'3. melléklet'!E65+'4. melléklet'!E33</f>
        <v>14021496</v>
      </c>
      <c r="E63" s="22">
        <f>'3. melléklet'!F65+'4. melléklet'!F33</f>
        <v>14202582</v>
      </c>
      <c r="F63" s="69">
        <f t="shared" si="6"/>
        <v>1.012914884403205</v>
      </c>
      <c r="G63" s="5"/>
      <c r="H63" s="26"/>
    </row>
    <row r="64" spans="1:8" ht="15" customHeight="1" x14ac:dyDescent="0.25">
      <c r="A64" s="66">
        <v>58</v>
      </c>
      <c r="B64" s="87" t="s">
        <v>17</v>
      </c>
      <c r="C64" s="68" t="s">
        <v>55</v>
      </c>
      <c r="D64" s="22">
        <f>'3. melléklet'!E66+'4. melléklet'!E34</f>
        <v>223986469</v>
      </c>
      <c r="E64" s="22">
        <f>'3. melléklet'!F66+'4. melléklet'!F34</f>
        <v>230721546</v>
      </c>
      <c r="F64" s="69">
        <f t="shared" si="6"/>
        <v>1.0300691243987601</v>
      </c>
      <c r="G64" s="5"/>
      <c r="H64" s="26"/>
    </row>
    <row r="65" spans="1:8" ht="15" customHeight="1" x14ac:dyDescent="0.25">
      <c r="A65" s="66">
        <v>59</v>
      </c>
      <c r="B65" s="82" t="s">
        <v>54</v>
      </c>
      <c r="C65" s="6" t="s">
        <v>105</v>
      </c>
      <c r="D65" s="51">
        <f>'3. melléklet'!E67+'4. melléklet'!E35</f>
        <v>16084500</v>
      </c>
      <c r="E65" s="51">
        <f>'3. melléklet'!F67+'4. melléklet'!F35</f>
        <v>16084500</v>
      </c>
      <c r="F65" s="70">
        <f t="shared" si="6"/>
        <v>1</v>
      </c>
      <c r="G65" s="5"/>
      <c r="H65" s="26"/>
    </row>
    <row r="66" spans="1:8" ht="15" customHeight="1" x14ac:dyDescent="0.25">
      <c r="A66" s="66">
        <v>60</v>
      </c>
      <c r="B66" s="82" t="s">
        <v>56</v>
      </c>
      <c r="C66" s="6" t="s">
        <v>399</v>
      </c>
      <c r="D66" s="51">
        <f>'3. melléklet'!E68+'4. melléklet'!E36</f>
        <v>4586000</v>
      </c>
      <c r="E66" s="51">
        <f>'3. melléklet'!F68+'4. melléklet'!F36</f>
        <v>4586000</v>
      </c>
      <c r="F66" s="70">
        <f t="shared" si="6"/>
        <v>1</v>
      </c>
      <c r="G66" s="5"/>
      <c r="H66" s="26"/>
    </row>
    <row r="67" spans="1:8" ht="15" customHeight="1" x14ac:dyDescent="0.25">
      <c r="A67" s="66">
        <v>61</v>
      </c>
      <c r="B67" s="82" t="s">
        <v>106</v>
      </c>
      <c r="C67" s="6" t="s">
        <v>107</v>
      </c>
      <c r="D67" s="51">
        <f>'3. melléklet'!E69+'4. melléklet'!E37</f>
        <v>113552660</v>
      </c>
      <c r="E67" s="51">
        <f>'3. melléklet'!F69+'4. melléklet'!F37</f>
        <v>113118660</v>
      </c>
      <c r="F67" s="70">
        <f t="shared" si="6"/>
        <v>0.99617798473413133</v>
      </c>
      <c r="G67" s="5"/>
      <c r="H67" s="26"/>
    </row>
    <row r="68" spans="1:8" ht="15" customHeight="1" x14ac:dyDescent="0.25">
      <c r="A68" s="66">
        <v>62</v>
      </c>
      <c r="B68" s="82" t="s">
        <v>108</v>
      </c>
      <c r="C68" s="6" t="s">
        <v>109</v>
      </c>
      <c r="D68" s="51">
        <f>'3. melléklet'!E70+'4. melléklet'!E38</f>
        <v>325000</v>
      </c>
      <c r="E68" s="51">
        <f>'3. melléklet'!F70+'4. melléklet'!F38</f>
        <v>325000</v>
      </c>
      <c r="F68" s="70">
        <f t="shared" si="6"/>
        <v>1</v>
      </c>
      <c r="G68" s="5"/>
      <c r="H68" s="26"/>
    </row>
    <row r="69" spans="1:8" ht="15" customHeight="1" x14ac:dyDescent="0.25">
      <c r="A69" s="66">
        <v>63</v>
      </c>
      <c r="B69" s="82" t="s">
        <v>114</v>
      </c>
      <c r="C69" s="6" t="s">
        <v>115</v>
      </c>
      <c r="D69" s="51">
        <f>'3. melléklet'!E71+'4. melléklet'!E39</f>
        <v>89438309</v>
      </c>
      <c r="E69" s="51">
        <f>'3. melléklet'!F71+'4. melléklet'!F39</f>
        <v>96607386</v>
      </c>
      <c r="F69" s="70">
        <f t="shared" si="6"/>
        <v>1.0801566697778242</v>
      </c>
      <c r="G69" s="5"/>
      <c r="H69" s="26"/>
    </row>
    <row r="70" spans="1:8" ht="15" customHeight="1" x14ac:dyDescent="0.25">
      <c r="A70" s="66">
        <v>64</v>
      </c>
      <c r="B70" s="87" t="s">
        <v>18</v>
      </c>
      <c r="C70" s="68" t="s">
        <v>283</v>
      </c>
      <c r="D70" s="22">
        <f>'3. melléklet'!E77</f>
        <v>3000000</v>
      </c>
      <c r="E70" s="22">
        <f>'3. melléklet'!F77</f>
        <v>3000000</v>
      </c>
      <c r="F70" s="69">
        <f t="shared" si="6"/>
        <v>1</v>
      </c>
      <c r="G70" s="5"/>
      <c r="H70" s="26"/>
    </row>
    <row r="71" spans="1:8" ht="15" customHeight="1" x14ac:dyDescent="0.25">
      <c r="A71" s="66">
        <v>65</v>
      </c>
      <c r="B71" s="87" t="s">
        <v>19</v>
      </c>
      <c r="C71" s="68" t="s">
        <v>125</v>
      </c>
      <c r="D71" s="22">
        <f>SUM(D72:D74)</f>
        <v>38362802</v>
      </c>
      <c r="E71" s="22">
        <f t="shared" ref="E71" si="8">SUM(E72:E74)</f>
        <v>45767250</v>
      </c>
      <c r="F71" s="69">
        <f t="shared" si="6"/>
        <v>1.1930111361521507</v>
      </c>
      <c r="G71" s="5"/>
      <c r="H71" s="26"/>
    </row>
    <row r="72" spans="1:8" ht="15" customHeight="1" x14ac:dyDescent="0.25">
      <c r="A72" s="66">
        <v>66</v>
      </c>
      <c r="B72" s="82" t="s">
        <v>91</v>
      </c>
      <c r="C72" s="46" t="s">
        <v>240</v>
      </c>
      <c r="D72" s="51">
        <f>'3. melléklet'!E79</f>
        <v>2873898</v>
      </c>
      <c r="E72" s="51">
        <f>'3. melléklet'!F79</f>
        <v>5994998</v>
      </c>
      <c r="F72" s="70">
        <f t="shared" si="6"/>
        <v>2.0860162747599253</v>
      </c>
      <c r="G72" s="5"/>
      <c r="H72" s="26"/>
    </row>
    <row r="73" spans="1:8" ht="24" x14ac:dyDescent="0.25">
      <c r="A73" s="66">
        <v>67</v>
      </c>
      <c r="B73" s="82" t="s">
        <v>92</v>
      </c>
      <c r="C73" s="63" t="s">
        <v>276</v>
      </c>
      <c r="D73" s="51">
        <f>'3. melléklet'!E80</f>
        <v>27108904</v>
      </c>
      <c r="E73" s="51">
        <f>'3. melléklet'!F80</f>
        <v>30892252</v>
      </c>
      <c r="F73" s="70">
        <f t="shared" si="6"/>
        <v>1.13956108295636</v>
      </c>
      <c r="G73" s="5"/>
      <c r="H73" s="26"/>
    </row>
    <row r="74" spans="1:8" ht="24" x14ac:dyDescent="0.25">
      <c r="A74" s="66">
        <v>68</v>
      </c>
      <c r="B74" s="82" t="s">
        <v>131</v>
      </c>
      <c r="C74" s="63" t="s">
        <v>277</v>
      </c>
      <c r="D74" s="51">
        <f>'3. melléklet'!E81</f>
        <v>8380000</v>
      </c>
      <c r="E74" s="51">
        <f>'3. melléklet'!F81</f>
        <v>8880000</v>
      </c>
      <c r="F74" s="70">
        <f t="shared" si="6"/>
        <v>1.0596658711217184</v>
      </c>
      <c r="G74" s="5"/>
      <c r="H74" s="26"/>
    </row>
    <row r="75" spans="1:8" ht="15" customHeight="1" x14ac:dyDescent="0.25">
      <c r="A75" s="66">
        <v>69</v>
      </c>
      <c r="B75" s="86" t="s">
        <v>33</v>
      </c>
      <c r="C75" s="45" t="s">
        <v>361</v>
      </c>
      <c r="D75" s="57">
        <f>D50+D63+D64+D70+D71</f>
        <v>383946799</v>
      </c>
      <c r="E75" s="57">
        <f>E50+E63+E64+E70+E71</f>
        <v>400283349</v>
      </c>
      <c r="F75" s="73">
        <f t="shared" si="6"/>
        <v>1.0425489938776649</v>
      </c>
      <c r="G75" s="5"/>
      <c r="H75" s="26"/>
    </row>
    <row r="76" spans="1:8" ht="15" customHeight="1" x14ac:dyDescent="0.25">
      <c r="A76" s="66">
        <v>70</v>
      </c>
      <c r="B76" s="81" t="s">
        <v>20</v>
      </c>
      <c r="C76" s="46" t="s">
        <v>83</v>
      </c>
      <c r="D76" s="23">
        <f>'3. melléklet'!E84</f>
        <v>244257522</v>
      </c>
      <c r="E76" s="23">
        <f>'3. melléklet'!F84</f>
        <v>261842482</v>
      </c>
      <c r="F76" s="70">
        <f t="shared" si="6"/>
        <v>1.0719935249322639</v>
      </c>
      <c r="G76" s="5"/>
      <c r="H76" s="26"/>
    </row>
    <row r="77" spans="1:8" ht="15" customHeight="1" x14ac:dyDescent="0.25">
      <c r="A77" s="66">
        <v>71</v>
      </c>
      <c r="B77" s="81" t="s">
        <v>21</v>
      </c>
      <c r="C77" s="46" t="s">
        <v>145</v>
      </c>
      <c r="D77" s="23">
        <f>'3. melléklet'!E90</f>
        <v>30908381</v>
      </c>
      <c r="E77" s="23">
        <f>'3. melléklet'!F90</f>
        <v>30908381</v>
      </c>
      <c r="F77" s="70">
        <f t="shared" si="6"/>
        <v>1</v>
      </c>
      <c r="G77" s="5"/>
      <c r="H77" s="26"/>
    </row>
    <row r="78" spans="1:8" ht="15" customHeight="1" x14ac:dyDescent="0.25">
      <c r="A78" s="66">
        <v>72</v>
      </c>
      <c r="B78" s="81" t="s">
        <v>28</v>
      </c>
      <c r="C78" s="46" t="s">
        <v>61</v>
      </c>
      <c r="D78" s="23">
        <f>'3. melléklet'!E93</f>
        <v>0</v>
      </c>
      <c r="E78" s="23">
        <f>'3. melléklet'!F93</f>
        <v>1000000</v>
      </c>
      <c r="F78" s="131"/>
      <c r="G78" s="5"/>
    </row>
    <row r="79" spans="1:8" ht="15" customHeight="1" x14ac:dyDescent="0.25">
      <c r="A79" s="66">
        <v>73</v>
      </c>
      <c r="B79" s="89" t="s">
        <v>34</v>
      </c>
      <c r="C79" s="45" t="s">
        <v>12</v>
      </c>
      <c r="D79" s="25">
        <f>'3. melléklet'!E84+'3. melléklet'!E90+'3. melléklet'!E93</f>
        <v>275165903</v>
      </c>
      <c r="E79" s="25">
        <f>'3. melléklet'!F84+'3. melléklet'!F90+'3. melléklet'!F93</f>
        <v>293750863</v>
      </c>
      <c r="F79" s="73">
        <f t="shared" si="6"/>
        <v>1.0675409263915958</v>
      </c>
      <c r="G79" s="5"/>
    </row>
    <row r="80" spans="1:8" ht="15" customHeight="1" x14ac:dyDescent="0.25">
      <c r="A80" s="66">
        <v>74</v>
      </c>
      <c r="B80" s="89" t="s">
        <v>35</v>
      </c>
      <c r="C80" s="45" t="s">
        <v>13</v>
      </c>
      <c r="D80" s="57">
        <f>'3. melléklet'!E82</f>
        <v>96205050</v>
      </c>
      <c r="E80" s="57">
        <f>'3. melléklet'!F82</f>
        <v>75859433</v>
      </c>
      <c r="F80" s="73">
        <f t="shared" si="6"/>
        <v>0.78851820148734397</v>
      </c>
      <c r="G80" s="5"/>
    </row>
    <row r="81" spans="1:8" ht="15" customHeight="1" x14ac:dyDescent="0.25">
      <c r="A81" s="66">
        <v>75</v>
      </c>
      <c r="B81" s="173" t="s">
        <v>327</v>
      </c>
      <c r="C81" s="174"/>
      <c r="D81" s="57">
        <f>D75+D79+D80</f>
        <v>755317752</v>
      </c>
      <c r="E81" s="57">
        <f>E75+E79+E80</f>
        <v>769893645</v>
      </c>
      <c r="F81" s="73">
        <f t="shared" si="6"/>
        <v>1.0192976968453404</v>
      </c>
      <c r="G81" s="5"/>
    </row>
    <row r="82" spans="1:8" ht="15" customHeight="1" x14ac:dyDescent="0.25">
      <c r="A82" s="66">
        <v>76</v>
      </c>
      <c r="B82" s="66" t="s">
        <v>43</v>
      </c>
      <c r="C82" s="94" t="s">
        <v>330</v>
      </c>
      <c r="D82" s="51">
        <f>'3. melléklet'!E97</f>
        <v>151000000</v>
      </c>
      <c r="E82" s="51">
        <f>'3. melléklet'!F97</f>
        <v>157660333</v>
      </c>
      <c r="F82" s="131"/>
      <c r="G82" s="5"/>
    </row>
    <row r="83" spans="1:8" ht="15" customHeight="1" x14ac:dyDescent="0.25">
      <c r="A83" s="66">
        <v>77</v>
      </c>
      <c r="B83" s="66" t="s">
        <v>44</v>
      </c>
      <c r="C83" s="46" t="s">
        <v>256</v>
      </c>
      <c r="D83" s="51">
        <f>'3. melléklet'!E98</f>
        <v>2126252</v>
      </c>
      <c r="E83" s="51">
        <f>'3. melléklet'!F98</f>
        <v>2126252</v>
      </c>
      <c r="F83" s="70">
        <f t="shared" si="6"/>
        <v>1</v>
      </c>
      <c r="G83" s="5"/>
    </row>
    <row r="84" spans="1:8" ht="15" customHeight="1" x14ac:dyDescent="0.25">
      <c r="A84" s="66">
        <v>78</v>
      </c>
      <c r="B84" s="66" t="s">
        <v>427</v>
      </c>
      <c r="C84" s="46" t="s">
        <v>428</v>
      </c>
      <c r="D84" s="51">
        <f>'3. melléklet'!E100</f>
        <v>0</v>
      </c>
      <c r="E84" s="51">
        <f>'3. melléklet'!F100</f>
        <v>0</v>
      </c>
      <c r="F84" s="131"/>
      <c r="G84" s="5"/>
    </row>
    <row r="85" spans="1:8" ht="15" customHeight="1" x14ac:dyDescent="0.25">
      <c r="A85" s="66">
        <v>79</v>
      </c>
      <c r="B85" s="89" t="s">
        <v>36</v>
      </c>
      <c r="C85" s="93" t="s">
        <v>15</v>
      </c>
      <c r="D85" s="57">
        <f>SUM(D82:D84)</f>
        <v>153126252</v>
      </c>
      <c r="E85" s="57">
        <f>SUM(E82:E84)</f>
        <v>159786585</v>
      </c>
      <c r="F85" s="73">
        <f t="shared" si="6"/>
        <v>1.0434956966098798</v>
      </c>
      <c r="G85" s="5"/>
    </row>
    <row r="86" spans="1:8" s="9" customFormat="1" ht="15" customHeight="1" x14ac:dyDescent="0.25">
      <c r="A86" s="126">
        <v>80</v>
      </c>
      <c r="B86" s="175" t="s">
        <v>329</v>
      </c>
      <c r="C86" s="176"/>
      <c r="D86" s="76">
        <f>D81+D85</f>
        <v>908444004</v>
      </c>
      <c r="E86" s="76">
        <f>E81+E85</f>
        <v>929680230</v>
      </c>
      <c r="F86" s="75">
        <f t="shared" si="6"/>
        <v>1.0233764832025904</v>
      </c>
      <c r="G86" s="8"/>
      <c r="H86" s="20"/>
    </row>
  </sheetData>
  <sheetProtection selectLockedCells="1" selectUnlockedCells="1"/>
  <mergeCells count="7">
    <mergeCell ref="A4:H4"/>
    <mergeCell ref="B81:C81"/>
    <mergeCell ref="B86:C86"/>
    <mergeCell ref="C49:F49"/>
    <mergeCell ref="B8:F8"/>
    <mergeCell ref="B42:C42"/>
    <mergeCell ref="B48:C48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96" firstPageNumber="0" orientation="portrait" r:id="rId1"/>
  <headerFooter alignWithMargins="0"/>
  <rowBreaks count="1" manualBreakCount="1">
    <brk id="48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/>
  </sheetViews>
  <sheetFormatPr defaultRowHeight="13.2" x14ac:dyDescent="0.25"/>
  <cols>
    <col min="1" max="1" width="5.33203125" style="1" customWidth="1"/>
    <col min="2" max="2" width="24.33203125" style="1" customWidth="1"/>
    <col min="3" max="15" width="9.44140625" style="1" customWidth="1"/>
    <col min="18" max="18" width="9.109375" bestFit="1" customWidth="1"/>
  </cols>
  <sheetData>
    <row r="1" spans="1:22" ht="15" customHeight="1" x14ac:dyDescent="0.25">
      <c r="O1" s="2" t="s">
        <v>253</v>
      </c>
    </row>
    <row r="2" spans="1:22" ht="15" customHeight="1" x14ac:dyDescent="0.25">
      <c r="O2" s="2" t="str">
        <f>'1. melléklet'!H2</f>
        <v>a 8/2024. (IX.16.) önkormányzati rendelethez</v>
      </c>
      <c r="Q2" s="1"/>
      <c r="R2" s="1"/>
      <c r="S2" s="1"/>
      <c r="T2" s="1"/>
      <c r="U2" s="1"/>
      <c r="V2" s="1"/>
    </row>
    <row r="3" spans="1:22" ht="15" customHeight="1" x14ac:dyDescent="0.25">
      <c r="A3" s="3"/>
    </row>
    <row r="4" spans="1:22" ht="15" customHeight="1" x14ac:dyDescent="0.25">
      <c r="A4" s="194" t="s">
        <v>485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22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</row>
    <row r="6" spans="1:22" ht="15" customHeight="1" x14ac:dyDescent="0.25">
      <c r="A6" s="148"/>
      <c r="B6" s="113" t="s">
        <v>33</v>
      </c>
      <c r="C6" s="112" t="s">
        <v>34</v>
      </c>
      <c r="D6" s="112" t="s">
        <v>35</v>
      </c>
      <c r="E6" s="112" t="s">
        <v>36</v>
      </c>
      <c r="F6" s="112" t="s">
        <v>37</v>
      </c>
      <c r="G6" s="112" t="s">
        <v>38</v>
      </c>
      <c r="H6" s="112" t="s">
        <v>39</v>
      </c>
      <c r="I6" s="112" t="s">
        <v>40</v>
      </c>
      <c r="J6" s="112" t="s">
        <v>88</v>
      </c>
      <c r="K6" s="112" t="s">
        <v>41</v>
      </c>
      <c r="L6" s="112" t="s">
        <v>42</v>
      </c>
      <c r="M6" s="112" t="s">
        <v>89</v>
      </c>
      <c r="N6" s="112" t="s">
        <v>357</v>
      </c>
      <c r="O6" s="112" t="s">
        <v>356</v>
      </c>
      <c r="P6" s="5"/>
    </row>
    <row r="7" spans="1:22" s="9" customFormat="1" ht="15" customHeight="1" x14ac:dyDescent="0.25">
      <c r="A7" s="66">
        <v>1</v>
      </c>
      <c r="B7" s="66" t="s">
        <v>1</v>
      </c>
      <c r="C7" s="66" t="s">
        <v>472</v>
      </c>
      <c r="D7" s="66" t="s">
        <v>473</v>
      </c>
      <c r="E7" s="66" t="s">
        <v>474</v>
      </c>
      <c r="F7" s="66" t="s">
        <v>475</v>
      </c>
      <c r="G7" s="66" t="s">
        <v>476</v>
      </c>
      <c r="H7" s="66" t="s">
        <v>477</v>
      </c>
      <c r="I7" s="66" t="s">
        <v>478</v>
      </c>
      <c r="J7" s="66" t="s">
        <v>479</v>
      </c>
      <c r="K7" s="66" t="s">
        <v>480</v>
      </c>
      <c r="L7" s="66" t="s">
        <v>481</v>
      </c>
      <c r="M7" s="66" t="s">
        <v>482</v>
      </c>
      <c r="N7" s="66" t="s">
        <v>483</v>
      </c>
      <c r="O7" s="66" t="s">
        <v>81</v>
      </c>
      <c r="P7" s="8"/>
    </row>
    <row r="8" spans="1:22" s="9" customFormat="1" ht="15" customHeight="1" x14ac:dyDescent="0.25">
      <c r="A8" s="66">
        <v>2</v>
      </c>
      <c r="B8" s="195" t="s">
        <v>71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8"/>
    </row>
    <row r="9" spans="1:22" s="9" customFormat="1" ht="15" customHeight="1" x14ac:dyDescent="0.25">
      <c r="A9" s="66">
        <v>3</v>
      </c>
      <c r="B9" s="46" t="s">
        <v>72</v>
      </c>
      <c r="C9" s="165">
        <v>2690732.22</v>
      </c>
      <c r="D9" s="165">
        <v>8072196.6600000001</v>
      </c>
      <c r="E9" s="165">
        <v>29598054.420000002</v>
      </c>
      <c r="F9" s="165">
        <v>26907322.200000003</v>
      </c>
      <c r="G9" s="165">
        <v>24216589.98</v>
      </c>
      <c r="H9" s="165">
        <v>31879825</v>
      </c>
      <c r="I9" s="165">
        <v>34979518.859999999</v>
      </c>
      <c r="J9" s="165">
        <v>32288786.640000001</v>
      </c>
      <c r="K9" s="165">
        <v>18835125.540000003</v>
      </c>
      <c r="L9" s="165">
        <v>26907322.200000003</v>
      </c>
      <c r="M9" s="165">
        <v>18835125.540000003</v>
      </c>
      <c r="N9" s="165">
        <v>16144393.32</v>
      </c>
      <c r="O9" s="165">
        <f t="shared" ref="O9:O14" si="0">SUM(C9:N9)</f>
        <v>271354992.58000004</v>
      </c>
      <c r="P9" s="8"/>
      <c r="Q9" s="20"/>
      <c r="R9" s="20"/>
      <c r="S9" s="20"/>
      <c r="T9" s="20"/>
      <c r="U9" s="20"/>
    </row>
    <row r="10" spans="1:22" s="9" customFormat="1" ht="15" customHeight="1" x14ac:dyDescent="0.25">
      <c r="A10" s="66">
        <v>4</v>
      </c>
      <c r="B10" s="46" t="s">
        <v>73</v>
      </c>
      <c r="C10" s="165">
        <v>10975</v>
      </c>
      <c r="D10" s="165">
        <v>3605096</v>
      </c>
      <c r="E10" s="165">
        <v>10975</v>
      </c>
      <c r="F10" s="165">
        <v>10975</v>
      </c>
      <c r="G10" s="165">
        <v>7010975</v>
      </c>
      <c r="H10" s="165">
        <v>10975</v>
      </c>
      <c r="I10" s="165">
        <v>10975</v>
      </c>
      <c r="J10" s="165">
        <v>10975</v>
      </c>
      <c r="K10" s="165">
        <v>10975</v>
      </c>
      <c r="L10" s="165">
        <v>10975</v>
      </c>
      <c r="M10" s="165">
        <v>10975</v>
      </c>
      <c r="N10" s="165">
        <v>10975</v>
      </c>
      <c r="O10" s="165">
        <f t="shared" si="0"/>
        <v>10725821</v>
      </c>
      <c r="P10" s="8"/>
      <c r="Q10" s="20"/>
      <c r="R10" s="20"/>
      <c r="S10" s="20"/>
      <c r="T10" s="20"/>
      <c r="U10" s="20"/>
    </row>
    <row r="11" spans="1:22" s="9" customFormat="1" ht="15" customHeight="1" x14ac:dyDescent="0.25">
      <c r="A11" s="66">
        <v>5</v>
      </c>
      <c r="B11" s="46" t="s">
        <v>74</v>
      </c>
      <c r="C11" s="165">
        <f>'[1]3. melléklet'!H9/12</f>
        <v>5499037.75</v>
      </c>
      <c r="D11" s="165">
        <v>5499037.75</v>
      </c>
      <c r="E11" s="165">
        <v>5499037.75</v>
      </c>
      <c r="F11" s="165">
        <v>5782372</v>
      </c>
      <c r="G11" s="165">
        <v>13601656</v>
      </c>
      <c r="H11" s="165">
        <v>5782372</v>
      </c>
      <c r="I11" s="165">
        <v>5782372</v>
      </c>
      <c r="J11" s="165">
        <v>5782372</v>
      </c>
      <c r="K11" s="165">
        <v>5782372</v>
      </c>
      <c r="L11" s="165">
        <v>5499037.75</v>
      </c>
      <c r="M11" s="165">
        <v>5499037.75</v>
      </c>
      <c r="N11" s="165">
        <v>5499034</v>
      </c>
      <c r="O11" s="165">
        <f t="shared" si="0"/>
        <v>75507738.75</v>
      </c>
      <c r="P11" s="8"/>
      <c r="Q11" s="20"/>
      <c r="R11" s="20"/>
      <c r="S11" s="20"/>
      <c r="T11" s="20"/>
      <c r="U11" s="20"/>
    </row>
    <row r="12" spans="1:22" s="9" customFormat="1" ht="15" customHeight="1" x14ac:dyDescent="0.25">
      <c r="A12" s="66">
        <v>6</v>
      </c>
      <c r="B12" s="46" t="s">
        <v>75</v>
      </c>
      <c r="C12" s="165"/>
      <c r="D12" s="165"/>
      <c r="E12" s="165">
        <f>'[1]3. melléklet'!H41</f>
        <v>23500000</v>
      </c>
      <c r="F12" s="165"/>
      <c r="G12" s="165"/>
      <c r="H12" s="165"/>
      <c r="I12" s="165"/>
      <c r="J12" s="165"/>
      <c r="K12" s="165"/>
      <c r="L12" s="165"/>
      <c r="M12" s="165"/>
      <c r="N12" s="165"/>
      <c r="O12" s="165">
        <f t="shared" si="0"/>
        <v>23500000</v>
      </c>
      <c r="P12" s="8"/>
      <c r="Q12" s="20"/>
      <c r="R12" s="20"/>
      <c r="S12" s="20"/>
      <c r="T12" s="20"/>
      <c r="U12" s="20"/>
    </row>
    <row r="13" spans="1:22" s="9" customFormat="1" ht="15" customHeight="1" x14ac:dyDescent="0.25">
      <c r="A13" s="66">
        <v>7</v>
      </c>
      <c r="B13" s="46" t="s">
        <v>484</v>
      </c>
      <c r="C13" s="165">
        <f>'[1]3. melléklet'!H47</f>
        <v>151000000</v>
      </c>
      <c r="D13" s="165"/>
      <c r="E13" s="165"/>
      <c r="F13" s="165"/>
      <c r="G13" s="165"/>
      <c r="H13" s="165">
        <v>6660333</v>
      </c>
      <c r="I13" s="165"/>
      <c r="J13" s="165"/>
      <c r="K13" s="165"/>
      <c r="L13" s="165"/>
      <c r="M13" s="165"/>
      <c r="N13" s="165"/>
      <c r="O13" s="165">
        <f t="shared" si="0"/>
        <v>157660333</v>
      </c>
      <c r="P13" s="8"/>
      <c r="Q13" s="20"/>
      <c r="R13" s="20"/>
      <c r="S13" s="20"/>
      <c r="T13" s="20"/>
      <c r="U13" s="20"/>
    </row>
    <row r="14" spans="1:22" s="9" customFormat="1" ht="15" customHeight="1" x14ac:dyDescent="0.25">
      <c r="A14" s="66">
        <v>8</v>
      </c>
      <c r="B14" s="46" t="s">
        <v>76</v>
      </c>
      <c r="C14" s="165">
        <f>'[1]3. melléklet'!H48</f>
        <v>388739341</v>
      </c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>
        <f t="shared" si="0"/>
        <v>388739341</v>
      </c>
      <c r="P14" s="8"/>
      <c r="Q14" s="20"/>
      <c r="R14" s="20"/>
      <c r="S14" s="20"/>
      <c r="T14" s="20"/>
      <c r="U14" s="20"/>
    </row>
    <row r="15" spans="1:22" s="9" customFormat="1" ht="15" customHeight="1" x14ac:dyDescent="0.25">
      <c r="A15" s="66">
        <v>9</v>
      </c>
      <c r="B15" s="77" t="s">
        <v>380</v>
      </c>
      <c r="C15" s="166">
        <f t="shared" ref="C15:N15" si="1">SUM(C9:C14)</f>
        <v>547940085.97000003</v>
      </c>
      <c r="D15" s="166">
        <f t="shared" si="1"/>
        <v>17176330.41</v>
      </c>
      <c r="E15" s="166">
        <f t="shared" si="1"/>
        <v>58608067.170000002</v>
      </c>
      <c r="F15" s="166">
        <f t="shared" si="1"/>
        <v>32700669.200000003</v>
      </c>
      <c r="G15" s="166">
        <f t="shared" si="1"/>
        <v>44829220.980000004</v>
      </c>
      <c r="H15" s="166">
        <f t="shared" si="1"/>
        <v>44333505</v>
      </c>
      <c r="I15" s="166">
        <f t="shared" si="1"/>
        <v>40772865.859999999</v>
      </c>
      <c r="J15" s="166">
        <f t="shared" si="1"/>
        <v>38082133.640000001</v>
      </c>
      <c r="K15" s="166">
        <f t="shared" si="1"/>
        <v>24628472.540000003</v>
      </c>
      <c r="L15" s="166">
        <f t="shared" si="1"/>
        <v>32417334.950000003</v>
      </c>
      <c r="M15" s="166">
        <f t="shared" si="1"/>
        <v>24345138.290000003</v>
      </c>
      <c r="N15" s="166">
        <f t="shared" si="1"/>
        <v>21654402.32</v>
      </c>
      <c r="O15" s="167">
        <f>SUM(O9:O14)</f>
        <v>927488226.33000004</v>
      </c>
      <c r="P15" s="8"/>
      <c r="Q15" s="20"/>
      <c r="R15" s="20"/>
      <c r="S15" s="20"/>
      <c r="T15" s="20"/>
      <c r="U15" s="20"/>
    </row>
    <row r="16" spans="1:22" s="9" customFormat="1" ht="15" customHeight="1" x14ac:dyDescent="0.25">
      <c r="A16" s="66">
        <v>10</v>
      </c>
      <c r="B16" s="195" t="s">
        <v>77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8"/>
      <c r="Q16" s="20"/>
      <c r="R16" s="20"/>
      <c r="S16" s="20"/>
      <c r="T16" s="20"/>
      <c r="U16" s="20"/>
    </row>
    <row r="17" spans="1:21" s="9" customFormat="1" ht="15" customHeight="1" x14ac:dyDescent="0.25">
      <c r="A17" s="66">
        <v>11</v>
      </c>
      <c r="B17" s="46" t="s">
        <v>11</v>
      </c>
      <c r="C17" s="168">
        <v>20161921.630237751</v>
      </c>
      <c r="D17" s="168">
        <v>21619136.908052016</v>
      </c>
      <c r="E17" s="168">
        <v>22395581.124129776</v>
      </c>
      <c r="F17" s="168">
        <v>22658082.124129776</v>
      </c>
      <c r="G17" s="168">
        <v>24185971.556285299</v>
      </c>
      <c r="H17" s="168">
        <v>36794651</v>
      </c>
      <c r="I17" s="168">
        <v>33288884.593589913</v>
      </c>
      <c r="J17" s="168">
        <v>34380233.902272426</v>
      </c>
      <c r="K17" s="168">
        <v>33692248.562721662</v>
      </c>
      <c r="L17" s="168">
        <v>23344622.247602783</v>
      </c>
      <c r="M17" s="168">
        <v>22844622.247602783</v>
      </c>
      <c r="N17" s="168">
        <v>23052843.77538421</v>
      </c>
      <c r="O17" s="165">
        <f>SUM(C17:N17)</f>
        <v>318418799.67200834</v>
      </c>
      <c r="P17" s="8"/>
      <c r="Q17" s="20"/>
      <c r="R17" s="20"/>
      <c r="S17" s="20"/>
      <c r="T17" s="20"/>
      <c r="U17" s="20"/>
    </row>
    <row r="18" spans="1:21" s="9" customFormat="1" ht="15" customHeight="1" x14ac:dyDescent="0.25">
      <c r="A18" s="66">
        <v>12</v>
      </c>
      <c r="B18" s="46" t="s">
        <v>80</v>
      </c>
      <c r="C18" s="165">
        <v>1651255.8700096847</v>
      </c>
      <c r="D18" s="165">
        <v>1651255.8700096847</v>
      </c>
      <c r="E18" s="165">
        <v>2559446.5985150114</v>
      </c>
      <c r="F18" s="165">
        <v>8088737</v>
      </c>
      <c r="G18" s="165">
        <v>2724572.1855159798</v>
      </c>
      <c r="H18" s="165">
        <v>10425203.935306145</v>
      </c>
      <c r="I18" s="165">
        <v>2064069.8375121059</v>
      </c>
      <c r="J18" s="165">
        <v>2064069.8375121059</v>
      </c>
      <c r="K18" s="165">
        <v>5366582</v>
      </c>
      <c r="L18" s="165">
        <v>5012543</v>
      </c>
      <c r="M18" s="165">
        <v>1651255.8700096847</v>
      </c>
      <c r="N18" s="165">
        <v>2508257.6665447108</v>
      </c>
      <c r="O18" s="165">
        <f t="shared" ref="O18:O24" si="2">SUM(C18:N18)</f>
        <v>45767249.670935109</v>
      </c>
      <c r="P18" s="8"/>
      <c r="Q18" s="20"/>
      <c r="R18" s="20"/>
      <c r="S18" s="20"/>
      <c r="T18" s="20"/>
      <c r="U18" s="20"/>
    </row>
    <row r="19" spans="1:21" s="9" customFormat="1" ht="15" customHeight="1" x14ac:dyDescent="0.25">
      <c r="A19" s="66">
        <v>13</v>
      </c>
      <c r="B19" s="46" t="s">
        <v>78</v>
      </c>
      <c r="C19" s="165"/>
      <c r="D19" s="165"/>
      <c r="E19" s="165">
        <v>7483221</v>
      </c>
      <c r="F19" s="165"/>
      <c r="G19" s="165"/>
      <c r="H19" s="165"/>
      <c r="I19" s="165"/>
      <c r="J19" s="165"/>
      <c r="K19" s="165">
        <v>5452110</v>
      </c>
      <c r="L19" s="165">
        <v>6731000</v>
      </c>
      <c r="M19" s="165">
        <v>11242050</v>
      </c>
      <c r="N19" s="165"/>
      <c r="O19" s="165">
        <f t="shared" si="2"/>
        <v>30908381</v>
      </c>
      <c r="P19" s="8"/>
      <c r="Q19" s="20"/>
      <c r="R19" s="20"/>
      <c r="S19" s="20"/>
      <c r="T19" s="20"/>
      <c r="U19" s="20"/>
    </row>
    <row r="20" spans="1:21" s="9" customFormat="1" ht="15" customHeight="1" x14ac:dyDescent="0.25">
      <c r="A20" s="66">
        <v>14</v>
      </c>
      <c r="B20" s="46" t="s">
        <v>201</v>
      </c>
      <c r="C20" s="165"/>
      <c r="D20" s="165">
        <v>26451264</v>
      </c>
      <c r="E20" s="165">
        <v>2016350</v>
      </c>
      <c r="F20" s="165">
        <v>9799955</v>
      </c>
      <c r="G20" s="165">
        <v>62983998</v>
      </c>
      <c r="H20" s="165">
        <v>1270000</v>
      </c>
      <c r="I20" s="165">
        <v>46669038.25</v>
      </c>
      <c r="J20" s="165">
        <v>127000</v>
      </c>
      <c r="K20" s="165">
        <v>46669038.25</v>
      </c>
      <c r="L20" s="165">
        <v>5022850</v>
      </c>
      <c r="M20" s="165">
        <v>14163950</v>
      </c>
      <c r="N20" s="165">
        <v>46669038.25</v>
      </c>
      <c r="O20" s="165">
        <f t="shared" si="2"/>
        <v>261842481.75</v>
      </c>
      <c r="P20" s="8"/>
      <c r="Q20" s="20"/>
      <c r="R20" s="20"/>
      <c r="S20" s="20"/>
      <c r="T20" s="20"/>
      <c r="U20" s="20"/>
    </row>
    <row r="21" spans="1:21" s="9" customFormat="1" ht="15" customHeight="1" x14ac:dyDescent="0.25">
      <c r="A21" s="66">
        <v>15</v>
      </c>
      <c r="B21" s="46" t="s">
        <v>15</v>
      </c>
      <c r="C21" s="165">
        <f>F21+'[1]3. melléklet'!H96+'[1]3. melléklet'!H95</f>
        <v>155963001.66666666</v>
      </c>
      <c r="D21" s="169">
        <f>'[1]3. melléklet'!H97/12</f>
        <v>2836749.6666666665</v>
      </c>
      <c r="E21" s="169">
        <f>F21</f>
        <v>2836749.6666666665</v>
      </c>
      <c r="F21" s="169">
        <v>2836749.6666666665</v>
      </c>
      <c r="G21" s="169">
        <v>2836749.6666666665</v>
      </c>
      <c r="H21" s="169">
        <v>10361383</v>
      </c>
      <c r="I21" s="169">
        <v>2836749.6666666665</v>
      </c>
      <c r="J21" s="169">
        <v>2836749.6666666665</v>
      </c>
      <c r="K21" s="169">
        <v>2836749.6666666665</v>
      </c>
      <c r="L21" s="169">
        <v>2836749.6666666665</v>
      </c>
      <c r="M21" s="169">
        <v>2836749.6666666665</v>
      </c>
      <c r="N21" s="169">
        <v>2836749.6666666665</v>
      </c>
      <c r="O21" s="165">
        <f>SUM(C21:N21)</f>
        <v>194691881.33333322</v>
      </c>
      <c r="P21" s="8"/>
      <c r="Q21" s="20"/>
      <c r="R21" s="20"/>
      <c r="S21" s="20"/>
      <c r="T21" s="20"/>
      <c r="U21" s="20"/>
    </row>
    <row r="22" spans="1:21" s="9" customFormat="1" ht="15" customHeight="1" x14ac:dyDescent="0.25">
      <c r="A22" s="66">
        <v>16</v>
      </c>
      <c r="B22" s="46" t="s">
        <v>79</v>
      </c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>
        <f t="shared" si="2"/>
        <v>0</v>
      </c>
      <c r="P22" s="8"/>
      <c r="Q22" s="20"/>
      <c r="R22" s="20"/>
      <c r="S22" s="20"/>
      <c r="T22" s="20"/>
      <c r="U22" s="20"/>
    </row>
    <row r="23" spans="1:21" s="9" customFormat="1" ht="15" customHeight="1" x14ac:dyDescent="0.25">
      <c r="A23" s="66">
        <v>17</v>
      </c>
      <c r="B23" s="77" t="s">
        <v>382</v>
      </c>
      <c r="C23" s="170">
        <f t="shared" ref="C23:N23" si="3">SUM(C17:C22)</f>
        <v>177776179.16691411</v>
      </c>
      <c r="D23" s="166">
        <f t="shared" si="3"/>
        <v>52558406.444728367</v>
      </c>
      <c r="E23" s="166">
        <f t="shared" si="3"/>
        <v>37291348.389311455</v>
      </c>
      <c r="F23" s="166">
        <f t="shared" si="3"/>
        <v>43383523.790796436</v>
      </c>
      <c r="G23" s="166">
        <f t="shared" si="3"/>
        <v>92731291.408467948</v>
      </c>
      <c r="H23" s="166">
        <f t="shared" si="3"/>
        <v>58851237.935306147</v>
      </c>
      <c r="I23" s="166">
        <f t="shared" si="3"/>
        <v>84858742.347768694</v>
      </c>
      <c r="J23" s="166">
        <f t="shared" si="3"/>
        <v>39408053.406451195</v>
      </c>
      <c r="K23" s="166">
        <f t="shared" si="3"/>
        <v>94016728.479388341</v>
      </c>
      <c r="L23" s="166">
        <f t="shared" si="3"/>
        <v>42947764.914269447</v>
      </c>
      <c r="M23" s="166">
        <f t="shared" si="3"/>
        <v>52738627.78427913</v>
      </c>
      <c r="N23" s="166">
        <f t="shared" si="3"/>
        <v>75066889.358595595</v>
      </c>
      <c r="O23" s="167">
        <f t="shared" si="2"/>
        <v>851628793.42627692</v>
      </c>
      <c r="P23" s="8"/>
      <c r="Q23" s="20"/>
      <c r="R23" s="20"/>
      <c r="S23" s="20"/>
      <c r="T23" s="20"/>
      <c r="U23" s="20"/>
    </row>
    <row r="24" spans="1:21" s="9" customFormat="1" ht="15" customHeight="1" x14ac:dyDescent="0.25">
      <c r="A24" s="66">
        <v>18</v>
      </c>
      <c r="B24" s="46" t="s">
        <v>398</v>
      </c>
      <c r="C24" s="165">
        <f t="shared" ref="C24:N24" si="4">C15-C23</f>
        <v>370163906.80308592</v>
      </c>
      <c r="D24" s="165">
        <f t="shared" si="4"/>
        <v>-35382076.034728363</v>
      </c>
      <c r="E24" s="165">
        <f t="shared" si="4"/>
        <v>21316718.780688547</v>
      </c>
      <c r="F24" s="165">
        <f t="shared" si="4"/>
        <v>-10682854.590796433</v>
      </c>
      <c r="G24" s="165">
        <f t="shared" si="4"/>
        <v>-47902070.428467944</v>
      </c>
      <c r="H24" s="165">
        <f t="shared" si="4"/>
        <v>-14517732.935306147</v>
      </c>
      <c r="I24" s="165">
        <f t="shared" si="4"/>
        <v>-44085876.487768695</v>
      </c>
      <c r="J24" s="165">
        <f t="shared" si="4"/>
        <v>-1325919.7664511949</v>
      </c>
      <c r="K24" s="165">
        <f t="shared" si="4"/>
        <v>-69388255.939388335</v>
      </c>
      <c r="L24" s="165">
        <f t="shared" si="4"/>
        <v>-10530429.964269444</v>
      </c>
      <c r="M24" s="165">
        <f t="shared" si="4"/>
        <v>-28393489.494279128</v>
      </c>
      <c r="N24" s="165">
        <f t="shared" si="4"/>
        <v>-53412487.038595594</v>
      </c>
      <c r="O24" s="165">
        <f t="shared" si="2"/>
        <v>75859432.90372321</v>
      </c>
      <c r="P24" s="8"/>
      <c r="Q24" s="20"/>
      <c r="R24" s="20"/>
      <c r="S24" s="20"/>
      <c r="T24" s="20"/>
      <c r="U24" s="20"/>
    </row>
    <row r="25" spans="1:21" x14ac:dyDescent="0.25">
      <c r="Q25" s="26"/>
    </row>
    <row r="26" spans="1:21" x14ac:dyDescent="0.25">
      <c r="N26" s="21"/>
    </row>
    <row r="27" spans="1:21" x14ac:dyDescent="0.25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21" x14ac:dyDescent="0.25">
      <c r="D28" s="21"/>
      <c r="F28" s="21"/>
      <c r="I28" s="21"/>
      <c r="L28" s="21"/>
    </row>
    <row r="29" spans="1:21" x14ac:dyDescent="0.25">
      <c r="L29" s="21"/>
    </row>
    <row r="30" spans="1:21" x14ac:dyDescent="0.25"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</sheetData>
  <sheetProtection selectLockedCells="1" selectUnlockedCells="1"/>
  <mergeCells count="3">
    <mergeCell ref="A4:O4"/>
    <mergeCell ref="B8:O8"/>
    <mergeCell ref="B16:O1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7" firstPageNumber="0" orientation="landscape" r:id="rId1"/>
  <headerFooter alignWithMargins="0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Normal="100" workbookViewId="0"/>
  </sheetViews>
  <sheetFormatPr defaultColWidth="9.109375" defaultRowHeight="13.2" x14ac:dyDescent="0.25"/>
  <cols>
    <col min="1" max="1" width="5.33203125" style="29" customWidth="1"/>
    <col min="2" max="2" width="24.6640625" style="29" customWidth="1"/>
    <col min="3" max="14" width="8.5546875" style="29" customWidth="1"/>
    <col min="15" max="15" width="9.6640625" style="29" customWidth="1"/>
    <col min="16" max="16384" width="9.109375" style="28"/>
  </cols>
  <sheetData>
    <row r="1" spans="1:15" s="31" customFormat="1" ht="1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7" t="s">
        <v>254</v>
      </c>
    </row>
    <row r="2" spans="1:15" s="31" customFormat="1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7" t="str">
        <f>'1. melléklet'!H2</f>
        <v>a 8/2024. (IX.16.) önkormányzati rendelethez</v>
      </c>
    </row>
    <row r="3" spans="1:15" s="31" customFormat="1" ht="15" customHeight="1" x14ac:dyDescent="0.25">
      <c r="A3" s="30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s="31" customFormat="1" ht="15" customHeight="1" x14ac:dyDescent="0.25">
      <c r="A4" s="30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s="31" customFormat="1" ht="15" customHeight="1" x14ac:dyDescent="0.25">
      <c r="A5" s="196" t="s">
        <v>486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</row>
    <row r="6" spans="1:15" s="31" customFormat="1" ht="1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s="31" customFormat="1" ht="15" customHeight="1" x14ac:dyDescent="0.25">
      <c r="A7" s="148"/>
      <c r="B7" s="113" t="s">
        <v>33</v>
      </c>
      <c r="C7" s="112" t="s">
        <v>34</v>
      </c>
      <c r="D7" s="112" t="s">
        <v>35</v>
      </c>
      <c r="E7" s="112" t="s">
        <v>36</v>
      </c>
      <c r="F7" s="112" t="s">
        <v>37</v>
      </c>
      <c r="G7" s="112" t="s">
        <v>38</v>
      </c>
      <c r="H7" s="112" t="s">
        <v>39</v>
      </c>
      <c r="I7" s="112" t="s">
        <v>40</v>
      </c>
      <c r="J7" s="112" t="s">
        <v>88</v>
      </c>
      <c r="K7" s="112" t="s">
        <v>41</v>
      </c>
      <c r="L7" s="112" t="s">
        <v>42</v>
      </c>
      <c r="M7" s="112" t="s">
        <v>89</v>
      </c>
      <c r="N7" s="112" t="s">
        <v>357</v>
      </c>
      <c r="O7" s="112" t="s">
        <v>356</v>
      </c>
    </row>
    <row r="8" spans="1:15" s="31" customFormat="1" ht="15" customHeight="1" x14ac:dyDescent="0.25">
      <c r="A8" s="112">
        <v>1</v>
      </c>
      <c r="B8" s="66" t="s">
        <v>1</v>
      </c>
      <c r="C8" s="66" t="s">
        <v>472</v>
      </c>
      <c r="D8" s="66" t="s">
        <v>473</v>
      </c>
      <c r="E8" s="66" t="s">
        <v>474</v>
      </c>
      <c r="F8" s="66" t="s">
        <v>475</v>
      </c>
      <c r="G8" s="66" t="s">
        <v>476</v>
      </c>
      <c r="H8" s="66" t="s">
        <v>477</v>
      </c>
      <c r="I8" s="66" t="s">
        <v>478</v>
      </c>
      <c r="J8" s="66" t="s">
        <v>479</v>
      </c>
      <c r="K8" s="66" t="s">
        <v>480</v>
      </c>
      <c r="L8" s="66" t="s">
        <v>481</v>
      </c>
      <c r="M8" s="66" t="s">
        <v>482</v>
      </c>
      <c r="N8" s="66" t="s">
        <v>483</v>
      </c>
      <c r="O8" s="66" t="s">
        <v>81</v>
      </c>
    </row>
    <row r="9" spans="1:15" s="31" customFormat="1" ht="15" customHeight="1" x14ac:dyDescent="0.25">
      <c r="A9" s="112">
        <v>2</v>
      </c>
      <c r="B9" s="197" t="s">
        <v>71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</row>
    <row r="10" spans="1:15" s="31" customFormat="1" ht="15" customHeight="1" x14ac:dyDescent="0.25">
      <c r="A10" s="112">
        <v>3</v>
      </c>
      <c r="B10" s="37" t="s">
        <v>72</v>
      </c>
      <c r="C10" s="38">
        <v>134733</v>
      </c>
      <c r="D10" s="38">
        <v>134733</v>
      </c>
      <c r="E10" s="38">
        <v>134733</v>
      </c>
      <c r="F10" s="38">
        <v>134733</v>
      </c>
      <c r="G10" s="38">
        <v>134733</v>
      </c>
      <c r="H10" s="38">
        <v>134733</v>
      </c>
      <c r="I10" s="38">
        <v>134733</v>
      </c>
      <c r="J10" s="38">
        <v>134733</v>
      </c>
      <c r="K10" s="38">
        <v>134733</v>
      </c>
      <c r="L10" s="38">
        <v>134733</v>
      </c>
      <c r="M10" s="38">
        <v>134733</v>
      </c>
      <c r="N10" s="38">
        <v>134737</v>
      </c>
      <c r="O10" s="38">
        <f>SUM(C10:N10)</f>
        <v>1616800</v>
      </c>
    </row>
    <row r="11" spans="1:15" s="31" customFormat="1" ht="15" customHeight="1" x14ac:dyDescent="0.25">
      <c r="A11" s="112">
        <v>4</v>
      </c>
      <c r="B11" s="37" t="s">
        <v>73</v>
      </c>
      <c r="C11" s="38">
        <f>'[1]4. melléklet'!H17/12</f>
        <v>2836749.6666666665</v>
      </c>
      <c r="D11" s="38">
        <v>2836749.6666666665</v>
      </c>
      <c r="E11" s="38">
        <v>2836749.6666666665</v>
      </c>
      <c r="F11" s="38">
        <v>2836749.6666666665</v>
      </c>
      <c r="G11" s="38">
        <v>2836749.6666666665</v>
      </c>
      <c r="H11" s="38">
        <v>2836749.6666666665</v>
      </c>
      <c r="I11" s="38">
        <v>2980800</v>
      </c>
      <c r="J11" s="38">
        <v>2980800</v>
      </c>
      <c r="K11" s="38">
        <v>2980800</v>
      </c>
      <c r="L11" s="38">
        <v>2980800</v>
      </c>
      <c r="M11" s="38">
        <v>2980800</v>
      </c>
      <c r="N11" s="38">
        <v>2980798</v>
      </c>
      <c r="O11" s="38">
        <f>SUM(C11:N11)</f>
        <v>34905296</v>
      </c>
    </row>
    <row r="12" spans="1:15" s="31" customFormat="1" ht="15" customHeight="1" x14ac:dyDescent="0.25">
      <c r="A12" s="112">
        <v>5</v>
      </c>
      <c r="B12" s="37" t="s">
        <v>74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 s="31" customFormat="1" ht="15" customHeight="1" x14ac:dyDescent="0.25">
      <c r="A13" s="112">
        <v>6</v>
      </c>
      <c r="B13" s="37" t="s">
        <v>75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 s="31" customFormat="1" ht="15" customHeight="1" x14ac:dyDescent="0.25">
      <c r="A14" s="112">
        <v>7</v>
      </c>
      <c r="B14" s="37" t="s">
        <v>76</v>
      </c>
      <c r="C14" s="38">
        <f>'[1]4. melléklet'!H16</f>
        <v>575204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>
        <f>SUM(C14:N14)</f>
        <v>575204</v>
      </c>
    </row>
    <row r="15" spans="1:15" s="31" customFormat="1" ht="15" customHeight="1" x14ac:dyDescent="0.25">
      <c r="A15" s="112">
        <v>8</v>
      </c>
      <c r="B15" s="39" t="s">
        <v>380</v>
      </c>
      <c r="C15" s="40">
        <f>SUM(C10:C14)</f>
        <v>3546686.6666666665</v>
      </c>
      <c r="D15" s="40">
        <f t="shared" ref="D15:O15" si="0">SUM(D10:D14)</f>
        <v>2971482.6666666665</v>
      </c>
      <c r="E15" s="40">
        <f t="shared" si="0"/>
        <v>2971482.6666666665</v>
      </c>
      <c r="F15" s="40">
        <f t="shared" si="0"/>
        <v>2971482.6666666665</v>
      </c>
      <c r="G15" s="40">
        <f t="shared" si="0"/>
        <v>2971482.6666666665</v>
      </c>
      <c r="H15" s="40">
        <f t="shared" si="0"/>
        <v>2971482.6666666665</v>
      </c>
      <c r="I15" s="40">
        <f t="shared" si="0"/>
        <v>3115533</v>
      </c>
      <c r="J15" s="40">
        <f t="shared" si="0"/>
        <v>3115533</v>
      </c>
      <c r="K15" s="40">
        <f t="shared" si="0"/>
        <v>3115533</v>
      </c>
      <c r="L15" s="40">
        <f t="shared" si="0"/>
        <v>3115533</v>
      </c>
      <c r="M15" s="40">
        <f t="shared" si="0"/>
        <v>3115533</v>
      </c>
      <c r="N15" s="40">
        <f t="shared" si="0"/>
        <v>3115535</v>
      </c>
      <c r="O15" s="40">
        <f t="shared" si="0"/>
        <v>37097300</v>
      </c>
    </row>
    <row r="16" spans="1:15" s="31" customFormat="1" ht="15" customHeight="1" x14ac:dyDescent="0.25">
      <c r="A16" s="112">
        <v>9</v>
      </c>
      <c r="B16" s="197" t="s">
        <v>77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</row>
    <row r="17" spans="1:17" s="31" customFormat="1" ht="15" customHeight="1" x14ac:dyDescent="0.25">
      <c r="A17" s="112">
        <v>10</v>
      </c>
      <c r="B17" s="37" t="s">
        <v>11</v>
      </c>
      <c r="C17" s="38">
        <f>'[1]4. melléklet'!H42/12</f>
        <v>3019416.6666666665</v>
      </c>
      <c r="D17" s="38">
        <v>3019416.6666666665</v>
      </c>
      <c r="E17" s="38">
        <v>3267830</v>
      </c>
      <c r="F17" s="38">
        <v>3060230</v>
      </c>
      <c r="G17" s="38">
        <v>3060230</v>
      </c>
      <c r="H17" s="38">
        <v>3060187</v>
      </c>
      <c r="I17" s="38">
        <v>3060230</v>
      </c>
      <c r="J17" s="38">
        <v>3060230</v>
      </c>
      <c r="K17" s="38">
        <v>3060230</v>
      </c>
      <c r="L17" s="38">
        <v>3308840</v>
      </c>
      <c r="M17" s="38">
        <v>3060230</v>
      </c>
      <c r="N17" s="38">
        <v>3060230</v>
      </c>
      <c r="O17" s="38">
        <f>SUM(C17:N17)</f>
        <v>37097300.333333328</v>
      </c>
    </row>
    <row r="18" spans="1:17" s="31" customFormat="1" ht="15" customHeight="1" x14ac:dyDescent="0.25">
      <c r="A18" s="112">
        <v>11</v>
      </c>
      <c r="B18" s="37" t="s">
        <v>78</v>
      </c>
      <c r="C18" s="38"/>
      <c r="D18" s="38"/>
      <c r="E18" s="38"/>
      <c r="F18" s="38"/>
      <c r="G18" s="38"/>
      <c r="H18" s="41"/>
      <c r="I18" s="38"/>
      <c r="J18" s="38"/>
      <c r="K18" s="38"/>
      <c r="L18" s="38"/>
      <c r="M18" s="38"/>
      <c r="N18" s="38"/>
      <c r="O18" s="38"/>
    </row>
    <row r="19" spans="1:17" s="31" customFormat="1" ht="15" customHeight="1" x14ac:dyDescent="0.25">
      <c r="A19" s="112">
        <v>12</v>
      </c>
      <c r="B19" s="46" t="s">
        <v>201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Q19" s="171"/>
    </row>
    <row r="20" spans="1:17" s="31" customFormat="1" ht="15" customHeight="1" x14ac:dyDescent="0.25">
      <c r="A20" s="112">
        <v>13</v>
      </c>
      <c r="B20" s="37" t="s">
        <v>79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1:17" s="31" customFormat="1" ht="15" customHeight="1" x14ac:dyDescent="0.25">
      <c r="A21" s="112">
        <v>14</v>
      </c>
      <c r="B21" s="39" t="s">
        <v>382</v>
      </c>
      <c r="C21" s="40">
        <f t="shared" ref="C21:N21" si="1">SUM(C17:C20)</f>
        <v>3019416.6666666665</v>
      </c>
      <c r="D21" s="40">
        <f t="shared" si="1"/>
        <v>3019416.6666666665</v>
      </c>
      <c r="E21" s="40">
        <f t="shared" si="1"/>
        <v>3267830</v>
      </c>
      <c r="F21" s="40">
        <f t="shared" si="1"/>
        <v>3060230</v>
      </c>
      <c r="G21" s="40">
        <f t="shared" si="1"/>
        <v>3060230</v>
      </c>
      <c r="H21" s="40">
        <f t="shared" si="1"/>
        <v>3060187</v>
      </c>
      <c r="I21" s="40">
        <f t="shared" si="1"/>
        <v>3060230</v>
      </c>
      <c r="J21" s="40">
        <f t="shared" si="1"/>
        <v>3060230</v>
      </c>
      <c r="K21" s="40">
        <f t="shared" si="1"/>
        <v>3060230</v>
      </c>
      <c r="L21" s="40">
        <f t="shared" si="1"/>
        <v>3308840</v>
      </c>
      <c r="M21" s="40">
        <f t="shared" si="1"/>
        <v>3060230</v>
      </c>
      <c r="N21" s="40">
        <f t="shared" si="1"/>
        <v>3060230</v>
      </c>
      <c r="O21" s="40">
        <f>SUM(C21:N21)</f>
        <v>37097300.333333328</v>
      </c>
    </row>
    <row r="22" spans="1:17" s="31" customFormat="1" ht="15" customHeight="1" x14ac:dyDescent="0.25">
      <c r="A22" s="112">
        <v>15</v>
      </c>
      <c r="B22" s="37" t="s">
        <v>398</v>
      </c>
      <c r="C22" s="38">
        <f t="shared" ref="C22:N22" si="2">C15-C21</f>
        <v>527270</v>
      </c>
      <c r="D22" s="38">
        <f t="shared" si="2"/>
        <v>-47934</v>
      </c>
      <c r="E22" s="38">
        <f t="shared" si="2"/>
        <v>-296347.33333333349</v>
      </c>
      <c r="F22" s="38">
        <f t="shared" si="2"/>
        <v>-88747.333333333489</v>
      </c>
      <c r="G22" s="38">
        <f t="shared" si="2"/>
        <v>-88747.333333333489</v>
      </c>
      <c r="H22" s="38">
        <f t="shared" si="2"/>
        <v>-88704.333333333489</v>
      </c>
      <c r="I22" s="38">
        <f t="shared" si="2"/>
        <v>55303</v>
      </c>
      <c r="J22" s="38">
        <f t="shared" si="2"/>
        <v>55303</v>
      </c>
      <c r="K22" s="38">
        <f t="shared" si="2"/>
        <v>55303</v>
      </c>
      <c r="L22" s="38">
        <f t="shared" si="2"/>
        <v>-193307</v>
      </c>
      <c r="M22" s="38">
        <f t="shared" si="2"/>
        <v>55303</v>
      </c>
      <c r="N22" s="38">
        <f t="shared" si="2"/>
        <v>55305</v>
      </c>
      <c r="O22" s="38">
        <f>SUM(C22:N22)</f>
        <v>-0.33333333395421505</v>
      </c>
    </row>
    <row r="23" spans="1:17" s="31" customFormat="1" ht="15" customHeight="1" x14ac:dyDescent="0.25">
      <c r="A23" s="112">
        <v>16</v>
      </c>
      <c r="B23" s="37" t="s">
        <v>398</v>
      </c>
      <c r="C23" s="38">
        <f>C15-C22</f>
        <v>3019416.6666666665</v>
      </c>
      <c r="D23" s="38">
        <f t="shared" ref="D23:N23" si="3">D15-D22</f>
        <v>3019416.6666666665</v>
      </c>
      <c r="E23" s="38">
        <f t="shared" si="3"/>
        <v>3267830</v>
      </c>
      <c r="F23" s="38">
        <f t="shared" si="3"/>
        <v>3060230</v>
      </c>
      <c r="G23" s="38">
        <f t="shared" si="3"/>
        <v>3060230</v>
      </c>
      <c r="H23" s="38">
        <f t="shared" si="3"/>
        <v>3060187</v>
      </c>
      <c r="I23" s="38">
        <f t="shared" si="3"/>
        <v>3060230</v>
      </c>
      <c r="J23" s="38">
        <f t="shared" si="3"/>
        <v>3060230</v>
      </c>
      <c r="K23" s="38">
        <f t="shared" si="3"/>
        <v>3060230</v>
      </c>
      <c r="L23" s="38">
        <f t="shared" si="3"/>
        <v>3308840</v>
      </c>
      <c r="M23" s="38">
        <f t="shared" si="3"/>
        <v>3060230</v>
      </c>
      <c r="N23" s="38">
        <f t="shared" si="3"/>
        <v>3060230</v>
      </c>
      <c r="O23" s="38">
        <f>SUM(C23:N23)</f>
        <v>37097300.333333328</v>
      </c>
    </row>
  </sheetData>
  <mergeCells count="3">
    <mergeCell ref="A5:O5"/>
    <mergeCell ref="B9:O9"/>
    <mergeCell ref="B16:O16"/>
  </mergeCells>
  <phoneticPr fontId="15" type="noConversion"/>
  <pageMargins left="0.75" right="0.75" top="1" bottom="1" header="0.5" footer="0.5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28.6640625" style="1" customWidth="1"/>
    <col min="3" max="4" width="10.44140625" style="1" customWidth="1"/>
    <col min="5" max="5" width="28.6640625" style="1" customWidth="1"/>
    <col min="6" max="7" width="10.44140625" style="1" customWidth="1"/>
    <col min="8" max="9" width="10.44140625" customWidth="1"/>
    <col min="10" max="10" width="9.109375" customWidth="1"/>
    <col min="11" max="11" width="10.6640625" style="48" customWidth="1"/>
    <col min="12" max="249" width="9.109375" customWidth="1"/>
  </cols>
  <sheetData>
    <row r="1" spans="1:13" s="9" customFormat="1" ht="15" customHeight="1" x14ac:dyDescent="0.25">
      <c r="B1" s="12"/>
      <c r="C1" s="12"/>
      <c r="D1" s="12"/>
      <c r="E1" s="12"/>
      <c r="K1" s="2" t="s">
        <v>249</v>
      </c>
      <c r="M1" s="144"/>
    </row>
    <row r="2" spans="1:13" s="9" customFormat="1" ht="15" customHeight="1" x14ac:dyDescent="0.25">
      <c r="A2" s="1"/>
      <c r="B2" s="1"/>
      <c r="C2" s="1"/>
      <c r="D2" s="1"/>
      <c r="E2" s="1"/>
      <c r="K2" s="2" t="str">
        <f>'1. melléklet'!H2</f>
        <v>a 8/2024. (IX.16.) önkormányzati rendelethez</v>
      </c>
      <c r="M2" s="144"/>
    </row>
    <row r="3" spans="1:13" s="9" customFormat="1" ht="6" customHeight="1" x14ac:dyDescent="0.25">
      <c r="A3" s="11"/>
      <c r="B3" s="12"/>
      <c r="C3" s="12"/>
      <c r="D3" s="12"/>
      <c r="E3" s="12"/>
      <c r="F3" s="12"/>
      <c r="G3" s="12"/>
      <c r="K3" s="144"/>
    </row>
    <row r="4" spans="1:13" s="9" customFormat="1" ht="15" customHeight="1" x14ac:dyDescent="0.25">
      <c r="A4" s="172" t="s">
        <v>370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3" s="9" customFormat="1" ht="6" customHeight="1" x14ac:dyDescent="0.25">
      <c r="A5" s="11"/>
      <c r="B5" s="12"/>
      <c r="C5" s="12"/>
      <c r="D5" s="12"/>
      <c r="E5" s="11"/>
      <c r="F5" s="12"/>
      <c r="G5" s="12"/>
      <c r="K5" s="144"/>
    </row>
    <row r="6" spans="1:13" s="9" customFormat="1" ht="15" customHeight="1" x14ac:dyDescent="0.25">
      <c r="A6" s="66"/>
      <c r="B6" s="66" t="s">
        <v>33</v>
      </c>
      <c r="C6" s="65" t="s">
        <v>34</v>
      </c>
      <c r="D6" s="65" t="s">
        <v>35</v>
      </c>
      <c r="E6" s="65" t="s">
        <v>364</v>
      </c>
      <c r="F6" s="65" t="s">
        <v>37</v>
      </c>
      <c r="G6" s="65" t="s">
        <v>38</v>
      </c>
      <c r="I6" s="144"/>
    </row>
    <row r="7" spans="1:13" s="9" customFormat="1" ht="34.200000000000003" x14ac:dyDescent="0.25">
      <c r="A7" s="65">
        <v>1</v>
      </c>
      <c r="B7" s="66" t="s">
        <v>1</v>
      </c>
      <c r="C7" s="65" t="s">
        <v>429</v>
      </c>
      <c r="D7" s="65" t="s">
        <v>430</v>
      </c>
      <c r="E7" s="66" t="s">
        <v>1</v>
      </c>
      <c r="F7" s="65" t="s">
        <v>429</v>
      </c>
      <c r="G7" s="65" t="s">
        <v>430</v>
      </c>
      <c r="I7" s="144"/>
    </row>
    <row r="8" spans="1:13" s="9" customFormat="1" ht="15" customHeight="1" x14ac:dyDescent="0.25">
      <c r="A8" s="66">
        <v>2</v>
      </c>
      <c r="B8" s="63" t="s">
        <v>158</v>
      </c>
      <c r="C8" s="23">
        <f>'3. melléklet'!E10</f>
        <v>60820153</v>
      </c>
      <c r="D8" s="23">
        <f>'3. melléklet'!F10</f>
        <v>60820153</v>
      </c>
      <c r="E8" s="46" t="s">
        <v>49</v>
      </c>
      <c r="F8" s="23">
        <f>'3. melléklet'!E54+'4. melléklet'!E21</f>
        <v>104576032</v>
      </c>
      <c r="G8" s="23">
        <f>'3. melléklet'!F54+'4. melléklet'!F21</f>
        <v>106591971</v>
      </c>
      <c r="I8" s="144"/>
    </row>
    <row r="9" spans="1:13" s="9" customFormat="1" ht="24" x14ac:dyDescent="0.25">
      <c r="A9" s="65">
        <v>3</v>
      </c>
      <c r="B9" s="63" t="s">
        <v>281</v>
      </c>
      <c r="C9" s="23">
        <f>'3. melléklet'!E17</f>
        <v>5168300</v>
      </c>
      <c r="D9" s="23">
        <f>'3. melléklet'!F17</f>
        <v>6868302</v>
      </c>
      <c r="E9" s="46" t="s">
        <v>16</v>
      </c>
      <c r="F9" s="23">
        <f>'3. melléklet'!E65+'4. melléklet'!E33</f>
        <v>14021496</v>
      </c>
      <c r="G9" s="23">
        <f>'3. melléklet'!F65+'4. melléklet'!F33</f>
        <v>14202582</v>
      </c>
      <c r="I9" s="144"/>
    </row>
    <row r="10" spans="1:13" s="9" customFormat="1" ht="15" customHeight="1" x14ac:dyDescent="0.25">
      <c r="A10" s="66">
        <v>4</v>
      </c>
      <c r="B10" s="46" t="s">
        <v>166</v>
      </c>
      <c r="C10" s="23">
        <f>'3. melléklet'!E19</f>
        <v>68000000</v>
      </c>
      <c r="D10" s="23">
        <f>'3. melléklet'!F19</f>
        <v>68000000</v>
      </c>
      <c r="E10" s="46" t="s">
        <v>55</v>
      </c>
      <c r="F10" s="23">
        <f>'3. melléklet'!E66+'4. melléklet'!E34</f>
        <v>223986469</v>
      </c>
      <c r="G10" s="23">
        <f>'3. melléklet'!F66+'4. melléklet'!F34</f>
        <v>230721546</v>
      </c>
      <c r="I10" s="144"/>
    </row>
    <row r="11" spans="1:13" s="9" customFormat="1" ht="15" customHeight="1" x14ac:dyDescent="0.25">
      <c r="A11" s="65">
        <v>5</v>
      </c>
      <c r="B11" s="46" t="s">
        <v>167</v>
      </c>
      <c r="C11" s="23">
        <f>'3. melléklet'!E20</f>
        <v>62500000</v>
      </c>
      <c r="D11" s="23">
        <f>'3. melléklet'!F20</f>
        <v>62500000</v>
      </c>
      <c r="E11" s="46" t="s">
        <v>123</v>
      </c>
      <c r="F11" s="23">
        <f>'3. melléklet'!E77</f>
        <v>3000000</v>
      </c>
      <c r="G11" s="23">
        <f>'3. melléklet'!F77</f>
        <v>3000000</v>
      </c>
      <c r="I11" s="144"/>
    </row>
    <row r="12" spans="1:13" s="9" customFormat="1" ht="15" customHeight="1" x14ac:dyDescent="0.25">
      <c r="A12" s="66">
        <v>6</v>
      </c>
      <c r="B12" s="46" t="s">
        <v>173</v>
      </c>
      <c r="C12" s="23">
        <f>'3. melléklet'!E23</f>
        <v>1500000</v>
      </c>
      <c r="D12" s="23">
        <f>'3. melléklet'!F23</f>
        <v>1500000</v>
      </c>
      <c r="E12" s="46" t="s">
        <v>240</v>
      </c>
      <c r="F12" s="23">
        <f>'3. melléklet'!E79</f>
        <v>2873898</v>
      </c>
      <c r="G12" s="23">
        <f>'3. melléklet'!F79</f>
        <v>5994998</v>
      </c>
      <c r="I12" s="144"/>
    </row>
    <row r="13" spans="1:13" s="9" customFormat="1" ht="24" x14ac:dyDescent="0.25">
      <c r="A13" s="65">
        <v>7</v>
      </c>
      <c r="B13" s="46" t="s">
        <v>3</v>
      </c>
      <c r="C13" s="23">
        <f>'3. melléklet'!E24+'4. melléklet'!F9</f>
        <v>138690022</v>
      </c>
      <c r="D13" s="23">
        <f>'3. melléklet'!F24+'4. melléklet'!F9</f>
        <v>140971792</v>
      </c>
      <c r="E13" s="63" t="s">
        <v>276</v>
      </c>
      <c r="F13" s="23">
        <f>'3. melléklet'!E80</f>
        <v>27108904</v>
      </c>
      <c r="G13" s="23">
        <f>'3. melléklet'!F80</f>
        <v>30892252</v>
      </c>
      <c r="I13" s="144"/>
    </row>
    <row r="14" spans="1:13" s="9" customFormat="1" ht="24" x14ac:dyDescent="0.25">
      <c r="A14" s="66">
        <v>8</v>
      </c>
      <c r="B14" s="63" t="s">
        <v>189</v>
      </c>
      <c r="C14" s="51">
        <f>'3. melléklet'!E34</f>
        <v>0</v>
      </c>
      <c r="D14" s="51">
        <f>'3. melléklet'!F34</f>
        <v>10594121</v>
      </c>
      <c r="E14" s="63" t="s">
        <v>277</v>
      </c>
      <c r="F14" s="23">
        <f>'3. melléklet'!E81</f>
        <v>8380000</v>
      </c>
      <c r="G14" s="23">
        <f>'3. melléklet'!F81</f>
        <v>8880000</v>
      </c>
      <c r="I14" s="61"/>
    </row>
    <row r="15" spans="1:13" s="9" customFormat="1" ht="15" customHeight="1" x14ac:dyDescent="0.25">
      <c r="A15" s="65">
        <v>9</v>
      </c>
      <c r="B15" s="46"/>
      <c r="C15" s="51"/>
      <c r="D15" s="51"/>
      <c r="E15" s="46" t="s">
        <v>13</v>
      </c>
      <c r="F15" s="23">
        <f>'3. melléklet'!E82</f>
        <v>96205050</v>
      </c>
      <c r="G15" s="23">
        <f>'3. melléklet'!F82</f>
        <v>75859433</v>
      </c>
      <c r="I15" s="61"/>
    </row>
    <row r="16" spans="1:13" s="9" customFormat="1" ht="15" customHeight="1" x14ac:dyDescent="0.25">
      <c r="A16" s="66">
        <v>10</v>
      </c>
      <c r="B16" s="46" t="s">
        <v>22</v>
      </c>
      <c r="C16" s="23">
        <f>SUM(C8:C15)</f>
        <v>336678475</v>
      </c>
      <c r="D16" s="23">
        <f>SUM(D8:D15)</f>
        <v>351254368</v>
      </c>
      <c r="E16" s="46"/>
      <c r="F16" s="23"/>
      <c r="G16" s="23"/>
      <c r="I16" s="144"/>
    </row>
    <row r="17" spans="1:11" s="9" customFormat="1" ht="15" customHeight="1" x14ac:dyDescent="0.25">
      <c r="A17" s="65">
        <v>11</v>
      </c>
      <c r="B17" s="46" t="s">
        <v>9</v>
      </c>
      <c r="C17" s="23">
        <v>0</v>
      </c>
      <c r="D17" s="23">
        <v>0</v>
      </c>
      <c r="E17" s="46"/>
      <c r="F17" s="46"/>
      <c r="G17" s="46"/>
      <c r="I17" s="144"/>
    </row>
    <row r="18" spans="1:11" s="9" customFormat="1" ht="15" customHeight="1" x14ac:dyDescent="0.25">
      <c r="A18" s="66">
        <v>12</v>
      </c>
      <c r="B18" s="45" t="s">
        <v>24</v>
      </c>
      <c r="C18" s="25">
        <f>SUM(C16:C17)</f>
        <v>336678475</v>
      </c>
      <c r="D18" s="25">
        <f t="shared" ref="D18" si="0">SUM(D16:D17)</f>
        <v>351254368</v>
      </c>
      <c r="E18" s="45" t="s">
        <v>23</v>
      </c>
      <c r="F18" s="25">
        <f>SUM(F8:F17)</f>
        <v>480151849</v>
      </c>
      <c r="G18" s="25">
        <f>SUM(G8:G17)</f>
        <v>476142782</v>
      </c>
      <c r="I18" s="61"/>
    </row>
    <row r="19" spans="1:11" s="9" customFormat="1" ht="24" x14ac:dyDescent="0.25">
      <c r="A19" s="65">
        <v>13</v>
      </c>
      <c r="B19" s="63" t="s">
        <v>268</v>
      </c>
      <c r="C19" s="23">
        <f>'3. melléklet'!E38</f>
        <v>0</v>
      </c>
      <c r="D19" s="23">
        <f>'3. melléklet'!F38</f>
        <v>0</v>
      </c>
      <c r="E19" s="46" t="s">
        <v>83</v>
      </c>
      <c r="F19" s="23">
        <f>'3. melléklet'!E84</f>
        <v>244257522</v>
      </c>
      <c r="G19" s="23">
        <f>'3. melléklet'!F84</f>
        <v>261842482</v>
      </c>
      <c r="I19" s="61"/>
    </row>
    <row r="20" spans="1:11" s="9" customFormat="1" ht="24" x14ac:dyDescent="0.25">
      <c r="A20" s="66">
        <v>14</v>
      </c>
      <c r="B20" s="63" t="s">
        <v>278</v>
      </c>
      <c r="C20" s="23">
        <f>'3. melléklet'!E39</f>
        <v>7819284</v>
      </c>
      <c r="D20" s="23">
        <f>'3. melléklet'!F39</f>
        <v>7819284</v>
      </c>
      <c r="E20" s="46" t="s">
        <v>145</v>
      </c>
      <c r="F20" s="23">
        <f>'3. melléklet'!E90</f>
        <v>30908381</v>
      </c>
      <c r="G20" s="23">
        <f>'3. melléklet'!F90</f>
        <v>30908381</v>
      </c>
      <c r="I20" s="61"/>
    </row>
    <row r="21" spans="1:11" s="9" customFormat="1" ht="15" customHeight="1" x14ac:dyDescent="0.25">
      <c r="A21" s="65">
        <v>15</v>
      </c>
      <c r="B21" s="46" t="s">
        <v>236</v>
      </c>
      <c r="C21" s="23">
        <f>'3. melléklet'!E40</f>
        <v>23500000</v>
      </c>
      <c r="D21" s="23">
        <f>'3. melléklet'!F40</f>
        <v>23500000</v>
      </c>
      <c r="E21" s="46" t="s">
        <v>61</v>
      </c>
      <c r="F21" s="23">
        <f>'3. melléklet'!E93</f>
        <v>0</v>
      </c>
      <c r="G21" s="23">
        <f>'3. melléklet'!F93</f>
        <v>1000000</v>
      </c>
      <c r="I21" s="144"/>
    </row>
    <row r="22" spans="1:11" s="9" customFormat="1" ht="15" customHeight="1" x14ac:dyDescent="0.25">
      <c r="A22" s="66">
        <v>16</v>
      </c>
      <c r="B22" s="46" t="s">
        <v>193</v>
      </c>
      <c r="C22" s="23">
        <f>'3. melléklet'!E43</f>
        <v>131700</v>
      </c>
      <c r="D22" s="23">
        <f>'3. melléklet'!F43</f>
        <v>131700</v>
      </c>
      <c r="E22" s="46"/>
      <c r="F22" s="23"/>
      <c r="G22" s="23"/>
      <c r="I22" s="144"/>
    </row>
    <row r="23" spans="1:11" s="9" customFormat="1" ht="15" customHeight="1" x14ac:dyDescent="0.25">
      <c r="A23" s="65">
        <v>17</v>
      </c>
      <c r="B23" s="46" t="s">
        <v>25</v>
      </c>
      <c r="C23" s="23">
        <f>SUM(C19:C22)</f>
        <v>31450984</v>
      </c>
      <c r="D23" s="23">
        <f t="shared" ref="D23" si="1">SUM(D19:D22)</f>
        <v>31450984</v>
      </c>
      <c r="E23" s="46"/>
      <c r="F23" s="46"/>
      <c r="G23" s="46"/>
      <c r="I23" s="144"/>
    </row>
    <row r="24" spans="1:11" s="9" customFormat="1" ht="15" customHeight="1" x14ac:dyDescent="0.25">
      <c r="A24" s="66">
        <v>18</v>
      </c>
      <c r="B24" s="46" t="s">
        <v>9</v>
      </c>
      <c r="C24" s="23">
        <v>387188293</v>
      </c>
      <c r="D24" s="23">
        <v>387188293</v>
      </c>
      <c r="E24" s="46"/>
      <c r="F24" s="46"/>
      <c r="G24" s="46"/>
      <c r="I24" s="144"/>
    </row>
    <row r="25" spans="1:11" s="9" customFormat="1" ht="15" customHeight="1" x14ac:dyDescent="0.25">
      <c r="A25" s="65">
        <v>19</v>
      </c>
      <c r="B25" s="45" t="s">
        <v>26</v>
      </c>
      <c r="C25" s="25">
        <f>SUM(C23:C24)</f>
        <v>418639277</v>
      </c>
      <c r="D25" s="25">
        <f>SUM(D23:D24)</f>
        <v>418639277</v>
      </c>
      <c r="E25" s="45" t="s">
        <v>27</v>
      </c>
      <c r="F25" s="25">
        <f>SUM(F19:F23)</f>
        <v>275165903</v>
      </c>
      <c r="G25" s="25">
        <f>SUM(G19:G23)</f>
        <v>293750863</v>
      </c>
      <c r="I25" s="144"/>
    </row>
    <row r="26" spans="1:11" s="9" customFormat="1" ht="15" customHeight="1" x14ac:dyDescent="0.25">
      <c r="A26" s="66">
        <v>20</v>
      </c>
      <c r="B26" s="46" t="s">
        <v>261</v>
      </c>
      <c r="C26" s="51">
        <f>'3. melléklet'!E49+'3. melléklet'!E47</f>
        <v>151000000</v>
      </c>
      <c r="D26" s="51">
        <f>'3. melléklet'!F49+'3. melléklet'!F47</f>
        <v>157660333</v>
      </c>
      <c r="E26" s="46" t="s">
        <v>15</v>
      </c>
      <c r="F26" s="51">
        <f>'3. melléklet'!E98+'3. melléklet'!E97</f>
        <v>153126252</v>
      </c>
      <c r="G26" s="51">
        <f>'3. melléklet'!F98+'3. melléklet'!F97</f>
        <v>159786585</v>
      </c>
      <c r="I26" s="144"/>
    </row>
    <row r="27" spans="1:11" s="9" customFormat="1" ht="15" customHeight="1" x14ac:dyDescent="0.25">
      <c r="A27" s="65">
        <v>21</v>
      </c>
      <c r="B27" s="46" t="s">
        <v>9</v>
      </c>
      <c r="C27" s="51">
        <v>2126252</v>
      </c>
      <c r="D27" s="51">
        <v>2126252</v>
      </c>
      <c r="E27" s="46"/>
      <c r="F27" s="46"/>
      <c r="G27" s="23"/>
      <c r="I27" s="144"/>
    </row>
    <row r="28" spans="1:11" s="9" customFormat="1" ht="15" customHeight="1" x14ac:dyDescent="0.25">
      <c r="A28" s="66">
        <v>22</v>
      </c>
      <c r="B28" s="45" t="s">
        <v>262</v>
      </c>
      <c r="C28" s="25">
        <f>SUM(C26:C27)</f>
        <v>153126252</v>
      </c>
      <c r="D28" s="25">
        <f t="shared" ref="D28" si="2">SUM(D26:D27)</f>
        <v>159786585</v>
      </c>
      <c r="E28" s="45" t="s">
        <v>263</v>
      </c>
      <c r="F28" s="25">
        <f>SUM(F26:F27)</f>
        <v>153126252</v>
      </c>
      <c r="G28" s="25">
        <f>SUM(G26:G27)</f>
        <v>159786585</v>
      </c>
      <c r="I28" s="144"/>
    </row>
    <row r="29" spans="1:11" ht="15" customHeight="1" x14ac:dyDescent="0.25">
      <c r="A29" s="132">
        <v>23</v>
      </c>
      <c r="B29" s="77" t="s">
        <v>45</v>
      </c>
      <c r="C29" s="74">
        <f>C18+C25+C28</f>
        <v>908444004</v>
      </c>
      <c r="D29" s="74">
        <f>D18+D25+D28</f>
        <v>929680230</v>
      </c>
      <c r="E29" s="77" t="s">
        <v>45</v>
      </c>
      <c r="F29" s="76">
        <f>F18+F25+F28</f>
        <v>908444004</v>
      </c>
      <c r="G29" s="76">
        <f>G18+G25+G28</f>
        <v>929680230</v>
      </c>
      <c r="I29" s="48"/>
      <c r="K29"/>
    </row>
    <row r="30" spans="1:11" x14ac:dyDescent="0.25">
      <c r="E30"/>
      <c r="F30"/>
      <c r="G30"/>
    </row>
    <row r="31" spans="1:11" x14ac:dyDescent="0.25">
      <c r="C31" s="21"/>
      <c r="D31" s="21"/>
      <c r="E31"/>
      <c r="F31"/>
      <c r="G31"/>
    </row>
    <row r="32" spans="1:11" x14ac:dyDescent="0.25">
      <c r="E32"/>
      <c r="F32"/>
      <c r="G32"/>
    </row>
    <row r="33" spans="5:7" x14ac:dyDescent="0.25">
      <c r="E33"/>
      <c r="F33"/>
      <c r="G33"/>
    </row>
    <row r="34" spans="5:7" x14ac:dyDescent="0.25">
      <c r="E34"/>
      <c r="F34"/>
      <c r="G34"/>
    </row>
    <row r="35" spans="5:7" x14ac:dyDescent="0.25">
      <c r="E35"/>
      <c r="F35"/>
      <c r="G35"/>
    </row>
    <row r="36" spans="5:7" x14ac:dyDescent="0.25">
      <c r="E36"/>
      <c r="F36"/>
      <c r="G36"/>
    </row>
    <row r="37" spans="5:7" x14ac:dyDescent="0.25">
      <c r="E37"/>
      <c r="F37"/>
      <c r="G37"/>
    </row>
  </sheetData>
  <sheetProtection selectLockedCells="1" selectUnlockedCells="1"/>
  <mergeCells count="1">
    <mergeCell ref="A4:K4"/>
  </mergeCells>
  <phoneticPr fontId="15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6" width="10.44140625" style="1" customWidth="1"/>
    <col min="7" max="7" width="8.6640625" customWidth="1"/>
    <col min="8" max="8" width="9.109375" customWidth="1"/>
    <col min="9" max="9" width="9.5546875" style="58" bestFit="1" customWidth="1"/>
    <col min="10" max="10" width="11.109375" bestFit="1" customWidth="1"/>
    <col min="11" max="11" width="13.6640625" customWidth="1"/>
  </cols>
  <sheetData>
    <row r="1" spans="1:11" ht="15" customHeight="1" x14ac:dyDescent="0.25">
      <c r="G1" s="1"/>
      <c r="H1" s="1"/>
      <c r="I1" s="2" t="s">
        <v>358</v>
      </c>
      <c r="K1" s="58"/>
    </row>
    <row r="2" spans="1:11" ht="15" customHeight="1" x14ac:dyDescent="0.25">
      <c r="G2" s="1"/>
      <c r="H2" s="1"/>
      <c r="I2" s="2" t="str">
        <f>'1. melléklet'!H2</f>
        <v>a 8/2024. (IX.16.) önkormányzati rendelethez</v>
      </c>
      <c r="K2" s="58"/>
    </row>
    <row r="3" spans="1:11" ht="6.75" customHeight="1" x14ac:dyDescent="0.25">
      <c r="G3" s="2"/>
    </row>
    <row r="4" spans="1:11" ht="15" customHeight="1" x14ac:dyDescent="0.25">
      <c r="A4" s="172" t="s">
        <v>432</v>
      </c>
      <c r="B4" s="172"/>
      <c r="C4" s="172"/>
      <c r="D4" s="172"/>
      <c r="E4" s="172"/>
      <c r="F4" s="172"/>
      <c r="G4" s="172"/>
      <c r="H4" s="172"/>
      <c r="I4" s="172"/>
    </row>
    <row r="5" spans="1:11" ht="12.75" customHeight="1" x14ac:dyDescent="0.25">
      <c r="A5" s="11"/>
      <c r="B5" s="11"/>
      <c r="C5" s="14"/>
      <c r="D5" s="14"/>
      <c r="E5" s="10"/>
      <c r="F5" s="10"/>
      <c r="G5" s="4"/>
    </row>
    <row r="6" spans="1:11" ht="15" customHeight="1" x14ac:dyDescent="0.25">
      <c r="A6" s="65"/>
      <c r="B6" s="66" t="s">
        <v>33</v>
      </c>
      <c r="C6" s="66" t="s">
        <v>309</v>
      </c>
      <c r="D6" s="66" t="s">
        <v>35</v>
      </c>
      <c r="E6" s="66" t="s">
        <v>36</v>
      </c>
      <c r="F6" s="66" t="s">
        <v>37</v>
      </c>
      <c r="G6" s="65" t="s">
        <v>38</v>
      </c>
    </row>
    <row r="7" spans="1:11" ht="34.200000000000003" x14ac:dyDescent="0.25">
      <c r="A7" s="66">
        <v>1</v>
      </c>
      <c r="B7" s="65" t="s">
        <v>0</v>
      </c>
      <c r="C7" s="66" t="s">
        <v>1</v>
      </c>
      <c r="D7" s="65" t="s">
        <v>93</v>
      </c>
      <c r="E7" s="65" t="s">
        <v>429</v>
      </c>
      <c r="F7" s="65" t="s">
        <v>430</v>
      </c>
      <c r="G7" s="67" t="s">
        <v>411</v>
      </c>
    </row>
    <row r="8" spans="1:11" ht="15" customHeight="1" x14ac:dyDescent="0.25">
      <c r="A8" s="66">
        <v>2</v>
      </c>
      <c r="B8" s="185" t="s">
        <v>2</v>
      </c>
      <c r="C8" s="185"/>
      <c r="D8" s="185"/>
      <c r="E8" s="185"/>
      <c r="F8" s="185"/>
      <c r="G8" s="185"/>
      <c r="I8"/>
    </row>
    <row r="9" spans="1:11" ht="15" customHeight="1" x14ac:dyDescent="0.25">
      <c r="A9" s="66">
        <v>3</v>
      </c>
      <c r="B9" s="78" t="s">
        <v>155</v>
      </c>
      <c r="C9" s="68" t="s">
        <v>156</v>
      </c>
      <c r="D9" s="68" t="s">
        <v>157</v>
      </c>
      <c r="E9" s="64">
        <f t="shared" ref="E9:F9" si="0">E10+E17</f>
        <v>65988453</v>
      </c>
      <c r="F9" s="64">
        <f t="shared" si="0"/>
        <v>67688455</v>
      </c>
      <c r="G9" s="69">
        <f>F9/E9</f>
        <v>1.0257621132594212</v>
      </c>
      <c r="J9" s="26"/>
    </row>
    <row r="10" spans="1:11" ht="15" customHeight="1" x14ac:dyDescent="0.25">
      <c r="A10" s="66">
        <v>4</v>
      </c>
      <c r="B10" s="81" t="s">
        <v>50</v>
      </c>
      <c r="C10" s="46" t="s">
        <v>158</v>
      </c>
      <c r="D10" s="46" t="s">
        <v>159</v>
      </c>
      <c r="E10" s="23">
        <f t="shared" ref="E10:F10" si="1">SUM(E11:E16)</f>
        <v>60820153</v>
      </c>
      <c r="F10" s="23">
        <f t="shared" si="1"/>
        <v>60820153</v>
      </c>
      <c r="G10" s="70">
        <f t="shared" ref="G10:G14" si="2">F10/E10</f>
        <v>1</v>
      </c>
      <c r="J10" s="26"/>
    </row>
    <row r="11" spans="1:11" ht="24" x14ac:dyDescent="0.25">
      <c r="A11" s="66">
        <v>5</v>
      </c>
      <c r="B11" s="90" t="s">
        <v>312</v>
      </c>
      <c r="C11" s="79" t="s">
        <v>346</v>
      </c>
      <c r="D11" s="99" t="s">
        <v>350</v>
      </c>
      <c r="E11" s="24">
        <v>29385023</v>
      </c>
      <c r="F11" s="24">
        <v>29385023</v>
      </c>
      <c r="G11" s="72">
        <f t="shared" si="2"/>
        <v>1</v>
      </c>
      <c r="J11" s="26"/>
    </row>
    <row r="12" spans="1:11" ht="24" x14ac:dyDescent="0.25">
      <c r="A12" s="66">
        <v>6</v>
      </c>
      <c r="B12" s="90" t="s">
        <v>313</v>
      </c>
      <c r="C12" s="79" t="s">
        <v>347</v>
      </c>
      <c r="D12" s="99" t="s">
        <v>351</v>
      </c>
      <c r="E12" s="24">
        <v>24423210</v>
      </c>
      <c r="F12" s="24">
        <v>24423210</v>
      </c>
      <c r="G12" s="72">
        <f t="shared" si="2"/>
        <v>1</v>
      </c>
      <c r="J12" s="26"/>
    </row>
    <row r="13" spans="1:11" ht="36" x14ac:dyDescent="0.25">
      <c r="A13" s="66">
        <v>7</v>
      </c>
      <c r="B13" s="90" t="s">
        <v>314</v>
      </c>
      <c r="C13" s="79" t="s">
        <v>348</v>
      </c>
      <c r="D13" s="99" t="s">
        <v>352</v>
      </c>
      <c r="E13" s="24">
        <v>3049800</v>
      </c>
      <c r="F13" s="24">
        <v>3049800</v>
      </c>
      <c r="G13" s="72">
        <f t="shared" si="2"/>
        <v>1</v>
      </c>
      <c r="J13" s="26"/>
    </row>
    <row r="14" spans="1:11" ht="24" x14ac:dyDescent="0.25">
      <c r="A14" s="66">
        <v>8</v>
      </c>
      <c r="B14" s="90" t="s">
        <v>315</v>
      </c>
      <c r="C14" s="79" t="s">
        <v>349</v>
      </c>
      <c r="D14" s="99" t="s">
        <v>353</v>
      </c>
      <c r="E14" s="24">
        <v>3962120</v>
      </c>
      <c r="F14" s="24">
        <v>3962120</v>
      </c>
      <c r="G14" s="72">
        <f t="shared" si="2"/>
        <v>1</v>
      </c>
      <c r="J14" s="26"/>
    </row>
    <row r="15" spans="1:11" ht="24" x14ac:dyDescent="0.25">
      <c r="A15" s="66">
        <v>9</v>
      </c>
      <c r="B15" s="90" t="s">
        <v>316</v>
      </c>
      <c r="C15" s="79" t="s">
        <v>302</v>
      </c>
      <c r="D15" s="99" t="s">
        <v>354</v>
      </c>
      <c r="E15" s="24">
        <v>0</v>
      </c>
      <c r="F15" s="24">
        <v>0</v>
      </c>
      <c r="G15" s="131"/>
      <c r="J15" s="26"/>
    </row>
    <row r="16" spans="1:11" ht="15" customHeight="1" x14ac:dyDescent="0.25">
      <c r="A16" s="66">
        <v>10</v>
      </c>
      <c r="B16" s="90" t="s">
        <v>317</v>
      </c>
      <c r="C16" s="79" t="s">
        <v>331</v>
      </c>
      <c r="D16" s="98" t="s">
        <v>355</v>
      </c>
      <c r="E16" s="24">
        <v>0</v>
      </c>
      <c r="F16" s="24">
        <v>0</v>
      </c>
      <c r="G16" s="131"/>
      <c r="J16" s="26"/>
    </row>
    <row r="17" spans="1:10" s="44" customFormat="1" ht="15" customHeight="1" x14ac:dyDescent="0.25">
      <c r="A17" s="66">
        <v>11</v>
      </c>
      <c r="B17" s="81" t="s">
        <v>51</v>
      </c>
      <c r="C17" s="46" t="s">
        <v>161</v>
      </c>
      <c r="D17" s="46" t="s">
        <v>160</v>
      </c>
      <c r="E17" s="23">
        <v>5168300</v>
      </c>
      <c r="F17" s="23">
        <v>6868302</v>
      </c>
      <c r="G17" s="70">
        <f t="shared" ref="G17:G29" si="3">F17/E17</f>
        <v>1.3289286612619235</v>
      </c>
      <c r="I17" s="58"/>
    </row>
    <row r="18" spans="1:10" ht="15" customHeight="1" x14ac:dyDescent="0.25">
      <c r="A18" s="66">
        <v>12</v>
      </c>
      <c r="B18" s="78" t="s">
        <v>5</v>
      </c>
      <c r="C18" s="68" t="s">
        <v>6</v>
      </c>
      <c r="D18" s="68" t="s">
        <v>168</v>
      </c>
      <c r="E18" s="64">
        <f>E19+E20+E23</f>
        <v>132000000</v>
      </c>
      <c r="F18" s="64">
        <f>F19+F20+F23</f>
        <v>132000000</v>
      </c>
      <c r="G18" s="69">
        <f t="shared" si="3"/>
        <v>1</v>
      </c>
      <c r="J18" s="26"/>
    </row>
    <row r="19" spans="1:10" ht="15" customHeight="1" x14ac:dyDescent="0.25">
      <c r="A19" s="66">
        <v>13</v>
      </c>
      <c r="B19" s="81" t="s">
        <v>7</v>
      </c>
      <c r="C19" s="46" t="s">
        <v>166</v>
      </c>
      <c r="D19" s="46" t="s">
        <v>169</v>
      </c>
      <c r="E19" s="23">
        <v>68000000</v>
      </c>
      <c r="F19" s="23">
        <v>68000000</v>
      </c>
      <c r="G19" s="70">
        <f t="shared" si="3"/>
        <v>1</v>
      </c>
    </row>
    <row r="20" spans="1:10" ht="15" customHeight="1" x14ac:dyDescent="0.25">
      <c r="A20" s="66">
        <v>14</v>
      </c>
      <c r="B20" s="81" t="s">
        <v>8</v>
      </c>
      <c r="C20" s="46" t="s">
        <v>167</v>
      </c>
      <c r="D20" s="46" t="s">
        <v>170</v>
      </c>
      <c r="E20" s="23">
        <f>SUM(E21:E22)</f>
        <v>62500000</v>
      </c>
      <c r="F20" s="23">
        <f>SUM(F21:F22)</f>
        <v>62500000</v>
      </c>
      <c r="G20" s="70">
        <f t="shared" si="3"/>
        <v>1</v>
      </c>
    </row>
    <row r="21" spans="1:10" ht="15" customHeight="1" x14ac:dyDescent="0.25">
      <c r="A21" s="66">
        <v>15</v>
      </c>
      <c r="B21" s="85" t="s">
        <v>344</v>
      </c>
      <c r="C21" s="43" t="s">
        <v>340</v>
      </c>
      <c r="D21" s="43" t="s">
        <v>171</v>
      </c>
      <c r="E21" s="24">
        <v>35000000</v>
      </c>
      <c r="F21" s="24">
        <v>35000000</v>
      </c>
      <c r="G21" s="72">
        <f t="shared" si="3"/>
        <v>1</v>
      </c>
    </row>
    <row r="22" spans="1:10" ht="15" customHeight="1" x14ac:dyDescent="0.25">
      <c r="A22" s="66">
        <v>16</v>
      </c>
      <c r="B22" s="85" t="s">
        <v>345</v>
      </c>
      <c r="C22" s="43" t="s">
        <v>341</v>
      </c>
      <c r="D22" s="43" t="s">
        <v>172</v>
      </c>
      <c r="E22" s="24">
        <v>27500000</v>
      </c>
      <c r="F22" s="24">
        <v>27500000</v>
      </c>
      <c r="G22" s="72">
        <f t="shared" si="3"/>
        <v>1</v>
      </c>
    </row>
    <row r="23" spans="1:10" ht="15" customHeight="1" x14ac:dyDescent="0.25">
      <c r="A23" s="66">
        <v>17</v>
      </c>
      <c r="B23" s="81" t="s">
        <v>304</v>
      </c>
      <c r="C23" s="46" t="s">
        <v>173</v>
      </c>
      <c r="D23" s="46" t="s">
        <v>174</v>
      </c>
      <c r="E23" s="23">
        <v>1500000</v>
      </c>
      <c r="F23" s="23">
        <v>1500000</v>
      </c>
      <c r="G23" s="70">
        <f t="shared" si="3"/>
        <v>1</v>
      </c>
    </row>
    <row r="24" spans="1:10" ht="15" customHeight="1" x14ac:dyDescent="0.25">
      <c r="A24" s="66">
        <v>18</v>
      </c>
      <c r="B24" s="78" t="s">
        <v>17</v>
      </c>
      <c r="C24" s="68" t="s">
        <v>3</v>
      </c>
      <c r="D24" s="68" t="s">
        <v>176</v>
      </c>
      <c r="E24" s="64">
        <f>SUM(E25:E33)</f>
        <v>137073222</v>
      </c>
      <c r="F24" s="64">
        <f>SUM(F25:F33)</f>
        <v>139354992</v>
      </c>
      <c r="G24" s="69">
        <f t="shared" si="3"/>
        <v>1.0166463585425898</v>
      </c>
    </row>
    <row r="25" spans="1:10" ht="15" customHeight="1" x14ac:dyDescent="0.25">
      <c r="A25" s="66">
        <v>19</v>
      </c>
      <c r="B25" s="81" t="s">
        <v>54</v>
      </c>
      <c r="C25" s="46" t="s">
        <v>175</v>
      </c>
      <c r="D25" s="46" t="s">
        <v>177</v>
      </c>
      <c r="E25" s="51">
        <v>97500</v>
      </c>
      <c r="F25" s="51">
        <v>97500</v>
      </c>
      <c r="G25" s="70">
        <f t="shared" si="3"/>
        <v>1</v>
      </c>
    </row>
    <row r="26" spans="1:10" ht="15" customHeight="1" x14ac:dyDescent="0.25">
      <c r="A26" s="66">
        <v>20</v>
      </c>
      <c r="B26" s="81" t="s">
        <v>56</v>
      </c>
      <c r="C26" s="46" t="s">
        <v>178</v>
      </c>
      <c r="D26" s="46" t="s">
        <v>179</v>
      </c>
      <c r="E26" s="51">
        <v>83300000</v>
      </c>
      <c r="F26" s="51">
        <v>83300000</v>
      </c>
      <c r="G26" s="70">
        <f t="shared" si="3"/>
        <v>1</v>
      </c>
    </row>
    <row r="27" spans="1:10" ht="15" customHeight="1" x14ac:dyDescent="0.25">
      <c r="A27" s="66">
        <v>21</v>
      </c>
      <c r="B27" s="81" t="s">
        <v>106</v>
      </c>
      <c r="C27" s="46" t="s">
        <v>181</v>
      </c>
      <c r="D27" s="46" t="s">
        <v>180</v>
      </c>
      <c r="E27" s="51">
        <v>13675000</v>
      </c>
      <c r="F27" s="51">
        <v>13675000</v>
      </c>
      <c r="G27" s="70">
        <f t="shared" si="3"/>
        <v>1</v>
      </c>
    </row>
    <row r="28" spans="1:10" ht="15" customHeight="1" x14ac:dyDescent="0.25">
      <c r="A28" s="66">
        <v>22</v>
      </c>
      <c r="B28" s="81" t="s">
        <v>108</v>
      </c>
      <c r="C28" s="46" t="s">
        <v>182</v>
      </c>
      <c r="D28" s="46" t="s">
        <v>188</v>
      </c>
      <c r="E28" s="51">
        <v>8505000</v>
      </c>
      <c r="F28" s="51">
        <v>7985000</v>
      </c>
      <c r="G28" s="70">
        <f t="shared" si="3"/>
        <v>0.93885949441505001</v>
      </c>
    </row>
    <row r="29" spans="1:10" ht="15" customHeight="1" x14ac:dyDescent="0.25">
      <c r="A29" s="66">
        <v>23</v>
      </c>
      <c r="B29" s="81" t="s">
        <v>114</v>
      </c>
      <c r="C29" s="46" t="s">
        <v>183</v>
      </c>
      <c r="D29" s="46" t="s">
        <v>187</v>
      </c>
      <c r="E29" s="51">
        <v>28495250</v>
      </c>
      <c r="F29" s="51">
        <v>28495250</v>
      </c>
      <c r="G29" s="70">
        <f t="shared" si="3"/>
        <v>1</v>
      </c>
    </row>
    <row r="30" spans="1:10" ht="15" customHeight="1" x14ac:dyDescent="0.25">
      <c r="A30" s="66">
        <v>24</v>
      </c>
      <c r="B30" s="81" t="s">
        <v>305</v>
      </c>
      <c r="C30" s="53" t="s">
        <v>269</v>
      </c>
      <c r="D30" s="46" t="s">
        <v>270</v>
      </c>
      <c r="E30" s="23">
        <v>0</v>
      </c>
      <c r="F30" s="23">
        <v>1537000</v>
      </c>
      <c r="G30" s="131"/>
    </row>
    <row r="31" spans="1:10" ht="15" customHeight="1" x14ac:dyDescent="0.25">
      <c r="A31" s="66">
        <v>25</v>
      </c>
      <c r="B31" s="81" t="s">
        <v>306</v>
      </c>
      <c r="C31" s="46" t="s">
        <v>184</v>
      </c>
      <c r="D31" s="46" t="s">
        <v>186</v>
      </c>
      <c r="E31" s="23">
        <v>0</v>
      </c>
      <c r="F31" s="23">
        <v>0</v>
      </c>
      <c r="G31" s="131"/>
    </row>
    <row r="32" spans="1:10" ht="15" customHeight="1" x14ac:dyDescent="0.25">
      <c r="A32" s="66">
        <v>26</v>
      </c>
      <c r="B32" s="81" t="s">
        <v>307</v>
      </c>
      <c r="C32" s="46" t="s">
        <v>434</v>
      </c>
      <c r="D32" s="46" t="s">
        <v>415</v>
      </c>
      <c r="E32" s="23">
        <v>3000000</v>
      </c>
      <c r="F32" s="23">
        <v>4264770</v>
      </c>
      <c r="G32" s="131"/>
    </row>
    <row r="33" spans="1:10" s="42" customFormat="1" ht="15" customHeight="1" x14ac:dyDescent="0.25">
      <c r="A33" s="66">
        <v>27</v>
      </c>
      <c r="B33" s="81" t="s">
        <v>308</v>
      </c>
      <c r="C33" s="46" t="s">
        <v>185</v>
      </c>
      <c r="D33" s="46" t="s">
        <v>264</v>
      </c>
      <c r="E33" s="23">
        <v>472</v>
      </c>
      <c r="F33" s="23">
        <v>472</v>
      </c>
      <c r="G33" s="70">
        <f t="shared" ref="G33:G37" si="4">F33/E33</f>
        <v>1</v>
      </c>
      <c r="I33" s="59"/>
    </row>
    <row r="34" spans="1:10" ht="15" customHeight="1" x14ac:dyDescent="0.25">
      <c r="A34" s="66">
        <v>28</v>
      </c>
      <c r="B34" s="78" t="s">
        <v>18</v>
      </c>
      <c r="C34" s="71" t="s">
        <v>189</v>
      </c>
      <c r="D34" s="71" t="s">
        <v>190</v>
      </c>
      <c r="E34" s="64">
        <f>SUM(E35:E35)</f>
        <v>0</v>
      </c>
      <c r="F34" s="64">
        <f>SUM(F35:F35)</f>
        <v>10594121</v>
      </c>
      <c r="G34" s="131"/>
      <c r="J34" s="26"/>
    </row>
    <row r="35" spans="1:10" ht="15" customHeight="1" x14ac:dyDescent="0.25">
      <c r="A35" s="66">
        <v>29</v>
      </c>
      <c r="B35" s="81" t="s">
        <v>90</v>
      </c>
      <c r="C35" s="63" t="s">
        <v>191</v>
      </c>
      <c r="D35" s="63" t="s">
        <v>192</v>
      </c>
      <c r="E35" s="23">
        <v>0</v>
      </c>
      <c r="F35" s="23">
        <v>10594121</v>
      </c>
      <c r="G35" s="131"/>
    </row>
    <row r="36" spans="1:10" ht="15.75" customHeight="1" x14ac:dyDescent="0.25">
      <c r="A36" s="66">
        <v>30</v>
      </c>
      <c r="B36" s="84" t="s">
        <v>33</v>
      </c>
      <c r="C36" s="180" t="s">
        <v>3</v>
      </c>
      <c r="D36" s="181"/>
      <c r="E36" s="25">
        <f>E9+E18+E24+E34</f>
        <v>335061675</v>
      </c>
      <c r="F36" s="25">
        <f>F9+F18+F24+F34</f>
        <v>349637568</v>
      </c>
      <c r="G36" s="69">
        <f t="shared" si="4"/>
        <v>1.0435021194232375</v>
      </c>
      <c r="H36" s="5"/>
      <c r="I36"/>
    </row>
    <row r="37" spans="1:10" ht="15" customHeight="1" x14ac:dyDescent="0.25">
      <c r="A37" s="66">
        <v>31</v>
      </c>
      <c r="B37" s="78" t="s">
        <v>19</v>
      </c>
      <c r="C37" s="68" t="s">
        <v>162</v>
      </c>
      <c r="D37" s="68" t="s">
        <v>163</v>
      </c>
      <c r="E37" s="64">
        <f t="shared" ref="E37:F37" si="5">SUM(E38:E39)</f>
        <v>7819284</v>
      </c>
      <c r="F37" s="64">
        <f t="shared" si="5"/>
        <v>7819284</v>
      </c>
      <c r="G37" s="69">
        <f t="shared" si="4"/>
        <v>1</v>
      </c>
    </row>
    <row r="38" spans="1:10" ht="15" customHeight="1" x14ac:dyDescent="0.25">
      <c r="A38" s="66">
        <v>32</v>
      </c>
      <c r="B38" s="81" t="s">
        <v>91</v>
      </c>
      <c r="C38" s="46" t="s">
        <v>268</v>
      </c>
      <c r="D38" s="46" t="s">
        <v>165</v>
      </c>
      <c r="E38" s="23">
        <v>0</v>
      </c>
      <c r="F38" s="23">
        <v>0</v>
      </c>
      <c r="G38" s="131"/>
    </row>
    <row r="39" spans="1:10" ht="15" customHeight="1" x14ac:dyDescent="0.25">
      <c r="A39" s="66">
        <v>33</v>
      </c>
      <c r="B39" s="81" t="s">
        <v>92</v>
      </c>
      <c r="C39" s="46" t="s">
        <v>164</v>
      </c>
      <c r="D39" s="46" t="s">
        <v>165</v>
      </c>
      <c r="E39" s="23">
        <v>7819284</v>
      </c>
      <c r="F39" s="23">
        <v>7819284</v>
      </c>
      <c r="G39" s="70">
        <f t="shared" ref="G39:G48" si="6">F39/E39</f>
        <v>1</v>
      </c>
    </row>
    <row r="40" spans="1:10" ht="15" customHeight="1" x14ac:dyDescent="0.25">
      <c r="A40" s="66">
        <v>34</v>
      </c>
      <c r="B40" s="78" t="s">
        <v>20</v>
      </c>
      <c r="C40" s="68" t="s">
        <v>236</v>
      </c>
      <c r="D40" s="68" t="s">
        <v>237</v>
      </c>
      <c r="E40" s="64">
        <f t="shared" ref="E40:F40" si="7">SUM(E41:E42)</f>
        <v>23500000</v>
      </c>
      <c r="F40" s="64">
        <f t="shared" si="7"/>
        <v>23500000</v>
      </c>
      <c r="G40" s="69">
        <f t="shared" si="6"/>
        <v>1</v>
      </c>
    </row>
    <row r="41" spans="1:10" ht="15" customHeight="1" x14ac:dyDescent="0.25">
      <c r="A41" s="66">
        <v>35</v>
      </c>
      <c r="B41" s="81" t="s">
        <v>133</v>
      </c>
      <c r="C41" s="46" t="s">
        <v>238</v>
      </c>
      <c r="D41" s="46" t="s">
        <v>239</v>
      </c>
      <c r="E41" s="23">
        <v>23500000</v>
      </c>
      <c r="F41" s="23">
        <v>23500000</v>
      </c>
      <c r="G41" s="70">
        <f t="shared" si="6"/>
        <v>1</v>
      </c>
      <c r="J41" s="26"/>
    </row>
    <row r="42" spans="1:10" ht="15" customHeight="1" x14ac:dyDescent="0.25">
      <c r="A42" s="66">
        <v>36</v>
      </c>
      <c r="B42" s="81" t="s">
        <v>134</v>
      </c>
      <c r="C42" s="46" t="s">
        <v>295</v>
      </c>
      <c r="D42" s="46" t="s">
        <v>239</v>
      </c>
      <c r="E42" s="23">
        <v>0</v>
      </c>
      <c r="F42" s="23">
        <v>0</v>
      </c>
      <c r="G42" s="131"/>
      <c r="J42" s="26"/>
    </row>
    <row r="43" spans="1:10" ht="15" customHeight="1" x14ac:dyDescent="0.25">
      <c r="A43" s="66">
        <v>37</v>
      </c>
      <c r="B43" s="78" t="s">
        <v>21</v>
      </c>
      <c r="C43" s="71" t="s">
        <v>193</v>
      </c>
      <c r="D43" s="71" t="s">
        <v>195</v>
      </c>
      <c r="E43" s="64">
        <f>SUM(E44:E44)</f>
        <v>131700</v>
      </c>
      <c r="F43" s="64">
        <f>SUM(F44:F44)</f>
        <v>131700</v>
      </c>
      <c r="G43" s="69">
        <f t="shared" si="6"/>
        <v>1</v>
      </c>
    </row>
    <row r="44" spans="1:10" ht="15" customHeight="1" x14ac:dyDescent="0.25">
      <c r="A44" s="66">
        <v>38</v>
      </c>
      <c r="B44" s="81" t="s">
        <v>147</v>
      </c>
      <c r="C44" s="63" t="s">
        <v>194</v>
      </c>
      <c r="D44" s="63" t="s">
        <v>196</v>
      </c>
      <c r="E44" s="23">
        <v>131700</v>
      </c>
      <c r="F44" s="23">
        <v>131700</v>
      </c>
      <c r="G44" s="70">
        <f t="shared" si="6"/>
        <v>1</v>
      </c>
      <c r="I44" s="60"/>
      <c r="J44" s="60"/>
    </row>
    <row r="45" spans="1:10" ht="15.75" customHeight="1" x14ac:dyDescent="0.25">
      <c r="A45" s="66">
        <v>39</v>
      </c>
      <c r="B45" s="84" t="s">
        <v>309</v>
      </c>
      <c r="C45" s="180" t="s">
        <v>236</v>
      </c>
      <c r="D45" s="181"/>
      <c r="E45" s="25">
        <f>E37+E40+E43</f>
        <v>31450984</v>
      </c>
      <c r="F45" s="25">
        <f>F37+F40+F43</f>
        <v>31450984</v>
      </c>
      <c r="G45" s="70">
        <f t="shared" si="6"/>
        <v>1</v>
      </c>
      <c r="I45"/>
    </row>
    <row r="46" spans="1:10" ht="15" customHeight="1" x14ac:dyDescent="0.25">
      <c r="A46" s="66">
        <v>40</v>
      </c>
      <c r="B46" s="78" t="s">
        <v>28</v>
      </c>
      <c r="C46" s="71" t="s">
        <v>242</v>
      </c>
      <c r="D46" s="71" t="s">
        <v>243</v>
      </c>
      <c r="E46" s="64">
        <f>SUM(E47:E50)</f>
        <v>539739341</v>
      </c>
      <c r="F46" s="64">
        <f>SUM(F47:F50)</f>
        <v>546399674</v>
      </c>
      <c r="G46" s="69">
        <f t="shared" si="6"/>
        <v>1.0123399064957173</v>
      </c>
    </row>
    <row r="47" spans="1:10" ht="24" x14ac:dyDescent="0.25">
      <c r="A47" s="66">
        <v>41</v>
      </c>
      <c r="B47" s="81" t="s">
        <v>154</v>
      </c>
      <c r="C47" s="63" t="s">
        <v>433</v>
      </c>
      <c r="D47" s="63" t="s">
        <v>417</v>
      </c>
      <c r="E47" s="23">
        <v>151000000</v>
      </c>
      <c r="F47" s="23">
        <v>157660333</v>
      </c>
      <c r="G47" s="131"/>
    </row>
    <row r="48" spans="1:10" ht="15" customHeight="1" x14ac:dyDescent="0.25">
      <c r="A48" s="66">
        <v>42</v>
      </c>
      <c r="B48" s="81" t="s">
        <v>235</v>
      </c>
      <c r="C48" s="63" t="s">
        <v>244</v>
      </c>
      <c r="D48" s="63" t="s">
        <v>200</v>
      </c>
      <c r="E48" s="23">
        <v>388739341</v>
      </c>
      <c r="F48" s="23">
        <v>388739341</v>
      </c>
      <c r="G48" s="70">
        <f t="shared" si="6"/>
        <v>1</v>
      </c>
    </row>
    <row r="49" spans="1:10" ht="15" customHeight="1" x14ac:dyDescent="0.25">
      <c r="A49" s="66">
        <v>43</v>
      </c>
      <c r="B49" s="81" t="s">
        <v>418</v>
      </c>
      <c r="C49" s="63" t="s">
        <v>245</v>
      </c>
      <c r="D49" s="63" t="s">
        <v>246</v>
      </c>
      <c r="E49" s="23">
        <v>0</v>
      </c>
      <c r="F49" s="23">
        <v>0</v>
      </c>
      <c r="G49" s="131"/>
    </row>
    <row r="50" spans="1:10" ht="15" customHeight="1" x14ac:dyDescent="0.25">
      <c r="A50" s="66">
        <v>44</v>
      </c>
      <c r="B50" s="81" t="s">
        <v>421</v>
      </c>
      <c r="C50" s="63" t="s">
        <v>422</v>
      </c>
      <c r="D50" s="63" t="s">
        <v>423</v>
      </c>
      <c r="E50" s="23">
        <v>0</v>
      </c>
      <c r="F50" s="23">
        <v>0</v>
      </c>
      <c r="G50" s="131"/>
    </row>
    <row r="51" spans="1:10" ht="15" customHeight="1" x14ac:dyDescent="0.25">
      <c r="A51" s="66">
        <v>45</v>
      </c>
      <c r="B51" s="89" t="s">
        <v>35</v>
      </c>
      <c r="C51" s="180" t="s">
        <v>299</v>
      </c>
      <c r="D51" s="181"/>
      <c r="E51" s="25">
        <f>E46</f>
        <v>539739341</v>
      </c>
      <c r="F51" s="25">
        <f>F46</f>
        <v>546399674</v>
      </c>
      <c r="G51" s="70">
        <f t="shared" ref="G51:G52" si="8">F51/E51</f>
        <v>1.0123399064957173</v>
      </c>
      <c r="I51"/>
    </row>
    <row r="52" spans="1:10" ht="15" customHeight="1" x14ac:dyDescent="0.25">
      <c r="A52" s="126">
        <v>46</v>
      </c>
      <c r="B52" s="184" t="s">
        <v>59</v>
      </c>
      <c r="C52" s="184"/>
      <c r="D52" s="92"/>
      <c r="E52" s="74">
        <f>E9+E37+E18+E24+E34+E43+E46+E40</f>
        <v>906252000</v>
      </c>
      <c r="F52" s="74">
        <f>F9+F37+F18+F24+F34+F43+F46+F40</f>
        <v>927488226</v>
      </c>
      <c r="G52" s="75">
        <f t="shared" si="8"/>
        <v>1.0234330252512547</v>
      </c>
    </row>
    <row r="53" spans="1:10" ht="15" customHeight="1" x14ac:dyDescent="0.25">
      <c r="A53" s="66">
        <v>47</v>
      </c>
      <c r="B53" s="185" t="s">
        <v>10</v>
      </c>
      <c r="C53" s="185"/>
      <c r="D53" s="185"/>
      <c r="E53" s="185"/>
      <c r="F53" s="185"/>
      <c r="G53" s="185"/>
      <c r="I53"/>
    </row>
    <row r="54" spans="1:10" ht="15" customHeight="1" x14ac:dyDescent="0.25">
      <c r="A54" s="66">
        <v>48</v>
      </c>
      <c r="B54" s="78" t="s">
        <v>4</v>
      </c>
      <c r="C54" s="68" t="s">
        <v>49</v>
      </c>
      <c r="D54" s="68" t="s">
        <v>94</v>
      </c>
      <c r="E54" s="64">
        <f>E55+E61</f>
        <v>81016783</v>
      </c>
      <c r="F54" s="64">
        <f>F55+F61</f>
        <v>82611866</v>
      </c>
      <c r="G54" s="69">
        <f t="shared" ref="G54:G56" si="9">F54/E54</f>
        <v>1.0196883033482087</v>
      </c>
    </row>
    <row r="55" spans="1:10" ht="15" customHeight="1" x14ac:dyDescent="0.25">
      <c r="A55" s="66">
        <v>49</v>
      </c>
      <c r="B55" s="81" t="s">
        <v>50</v>
      </c>
      <c r="C55" s="46" t="s">
        <v>95</v>
      </c>
      <c r="D55" s="46" t="s">
        <v>96</v>
      </c>
      <c r="E55" s="23">
        <f>SUM(E56:E60)</f>
        <v>62951317</v>
      </c>
      <c r="F55" s="23">
        <f>SUM(F56:F60)</f>
        <v>64546400</v>
      </c>
      <c r="G55" s="70">
        <f t="shared" si="9"/>
        <v>1.0253383578932909</v>
      </c>
    </row>
    <row r="56" spans="1:10" ht="15" customHeight="1" x14ac:dyDescent="0.25">
      <c r="A56" s="66">
        <v>50</v>
      </c>
      <c r="B56" s="90" t="s">
        <v>312</v>
      </c>
      <c r="C56" s="7" t="s">
        <v>321</v>
      </c>
      <c r="D56" s="43" t="s">
        <v>97</v>
      </c>
      <c r="E56" s="56">
        <v>57434994</v>
      </c>
      <c r="F56" s="56">
        <v>59016737</v>
      </c>
      <c r="G56" s="72">
        <f t="shared" si="9"/>
        <v>1.0275397086312918</v>
      </c>
    </row>
    <row r="57" spans="1:10" ht="15" customHeight="1" x14ac:dyDescent="0.25">
      <c r="A57" s="66">
        <v>51</v>
      </c>
      <c r="B57" s="90" t="s">
        <v>313</v>
      </c>
      <c r="C57" s="7" t="s">
        <v>322</v>
      </c>
      <c r="D57" s="43" t="s">
        <v>294</v>
      </c>
      <c r="E57" s="24">
        <v>0</v>
      </c>
      <c r="F57" s="24">
        <v>0</v>
      </c>
      <c r="G57" s="131"/>
    </row>
    <row r="58" spans="1:10" ht="15" customHeight="1" x14ac:dyDescent="0.25">
      <c r="A58" s="66">
        <v>52</v>
      </c>
      <c r="B58" s="90" t="s">
        <v>314</v>
      </c>
      <c r="C58" s="7" t="s">
        <v>323</v>
      </c>
      <c r="D58" s="43" t="s">
        <v>98</v>
      </c>
      <c r="E58" s="56">
        <v>3016753</v>
      </c>
      <c r="F58" s="56">
        <v>3016753</v>
      </c>
      <c r="G58" s="72">
        <f t="shared" ref="G58:G84" si="10">F58/E58</f>
        <v>1</v>
      </c>
    </row>
    <row r="59" spans="1:10" ht="15" customHeight="1" x14ac:dyDescent="0.25">
      <c r="A59" s="66">
        <v>53</v>
      </c>
      <c r="B59" s="90" t="s">
        <v>315</v>
      </c>
      <c r="C59" s="7" t="s">
        <v>324</v>
      </c>
      <c r="D59" s="43" t="s">
        <v>228</v>
      </c>
      <c r="E59" s="56">
        <v>400000</v>
      </c>
      <c r="F59" s="56">
        <v>400000</v>
      </c>
      <c r="G59" s="72">
        <f t="shared" si="10"/>
        <v>1</v>
      </c>
    </row>
    <row r="60" spans="1:10" ht="15" customHeight="1" x14ac:dyDescent="0.25">
      <c r="A60" s="66">
        <v>54</v>
      </c>
      <c r="B60" s="90" t="s">
        <v>316</v>
      </c>
      <c r="C60" s="7" t="s">
        <v>325</v>
      </c>
      <c r="D60" s="43" t="s">
        <v>231</v>
      </c>
      <c r="E60" s="56">
        <v>2099570</v>
      </c>
      <c r="F60" s="56">
        <v>2112910</v>
      </c>
      <c r="G60" s="72">
        <f t="shared" si="10"/>
        <v>1.0063536819443981</v>
      </c>
    </row>
    <row r="61" spans="1:10" ht="15" customHeight="1" x14ac:dyDescent="0.25">
      <c r="A61" s="66">
        <v>55</v>
      </c>
      <c r="B61" s="81" t="s">
        <v>51</v>
      </c>
      <c r="C61" s="46" t="s">
        <v>53</v>
      </c>
      <c r="D61" s="46" t="s">
        <v>99</v>
      </c>
      <c r="E61" s="23">
        <f>SUM(E62:E64)</f>
        <v>18065466</v>
      </c>
      <c r="F61" s="23">
        <f>SUM(F62:F64)</f>
        <v>18065466</v>
      </c>
      <c r="G61" s="70">
        <f t="shared" si="10"/>
        <v>1</v>
      </c>
    </row>
    <row r="62" spans="1:10" ht="15" customHeight="1" x14ac:dyDescent="0.25">
      <c r="A62" s="66">
        <v>56</v>
      </c>
      <c r="B62" s="90" t="s">
        <v>318</v>
      </c>
      <c r="C62" s="7" t="s">
        <v>118</v>
      </c>
      <c r="D62" s="43" t="s">
        <v>100</v>
      </c>
      <c r="E62" s="56">
        <v>12193243</v>
      </c>
      <c r="F62" s="56">
        <v>12193243</v>
      </c>
      <c r="G62" s="72">
        <f t="shared" si="10"/>
        <v>1</v>
      </c>
    </row>
    <row r="63" spans="1:10" ht="15" customHeight="1" x14ac:dyDescent="0.25">
      <c r="A63" s="66">
        <v>57</v>
      </c>
      <c r="B63" s="90" t="s">
        <v>319</v>
      </c>
      <c r="C63" s="7" t="s">
        <v>119</v>
      </c>
      <c r="D63" s="43" t="s">
        <v>101</v>
      </c>
      <c r="E63" s="56">
        <v>5072223</v>
      </c>
      <c r="F63" s="56">
        <v>5072223</v>
      </c>
      <c r="G63" s="69">
        <f t="shared" si="10"/>
        <v>1</v>
      </c>
      <c r="J63" s="26"/>
    </row>
    <row r="64" spans="1:10" ht="15" customHeight="1" x14ac:dyDescent="0.25">
      <c r="A64" s="66">
        <v>58</v>
      </c>
      <c r="B64" s="90" t="s">
        <v>320</v>
      </c>
      <c r="C64" s="7" t="s">
        <v>120</v>
      </c>
      <c r="D64" s="43" t="s">
        <v>102</v>
      </c>
      <c r="E64" s="56">
        <v>800000</v>
      </c>
      <c r="F64" s="56">
        <v>800000</v>
      </c>
      <c r="G64" s="69">
        <f t="shared" si="10"/>
        <v>1</v>
      </c>
    </row>
    <row r="65" spans="1:11" ht="15" customHeight="1" x14ac:dyDescent="0.25">
      <c r="A65" s="66">
        <v>59</v>
      </c>
      <c r="B65" s="78" t="s">
        <v>5</v>
      </c>
      <c r="C65" s="68" t="s">
        <v>82</v>
      </c>
      <c r="D65" s="68" t="s">
        <v>103</v>
      </c>
      <c r="E65" s="22">
        <v>10899857</v>
      </c>
      <c r="F65" s="22">
        <v>11004776</v>
      </c>
      <c r="G65" s="69">
        <f t="shared" si="10"/>
        <v>1.0096257226126912</v>
      </c>
    </row>
    <row r="66" spans="1:11" ht="15" customHeight="1" x14ac:dyDescent="0.25">
      <c r="A66" s="66">
        <v>60</v>
      </c>
      <c r="B66" s="78" t="s">
        <v>17</v>
      </c>
      <c r="C66" s="68" t="s">
        <v>55</v>
      </c>
      <c r="D66" s="68" t="s">
        <v>104</v>
      </c>
      <c r="E66" s="64">
        <f>SUM(E67:E71)</f>
        <v>214434357</v>
      </c>
      <c r="F66" s="64">
        <f>SUM(F67:F71)</f>
        <v>220802157</v>
      </c>
      <c r="G66" s="69">
        <f t="shared" si="10"/>
        <v>1.029695801032481</v>
      </c>
      <c r="J66" s="26"/>
    </row>
    <row r="67" spans="1:11" ht="15" customHeight="1" x14ac:dyDescent="0.25">
      <c r="A67" s="66">
        <v>61</v>
      </c>
      <c r="B67" s="81" t="s">
        <v>54</v>
      </c>
      <c r="C67" s="46" t="s">
        <v>105</v>
      </c>
      <c r="D67" s="46" t="s">
        <v>110</v>
      </c>
      <c r="E67" s="51">
        <v>15484500</v>
      </c>
      <c r="F67" s="51">
        <v>15484500</v>
      </c>
      <c r="G67" s="70">
        <f t="shared" si="10"/>
        <v>1</v>
      </c>
    </row>
    <row r="68" spans="1:11" ht="15" customHeight="1" x14ac:dyDescent="0.25">
      <c r="A68" s="66">
        <v>62</v>
      </c>
      <c r="B68" s="81" t="s">
        <v>56</v>
      </c>
      <c r="C68" s="46" t="s">
        <v>399</v>
      </c>
      <c r="D68" s="46" t="s">
        <v>111</v>
      </c>
      <c r="E68" s="51">
        <v>4496000</v>
      </c>
      <c r="F68" s="51">
        <v>4496000</v>
      </c>
      <c r="G68" s="70">
        <f t="shared" si="10"/>
        <v>1</v>
      </c>
    </row>
    <row r="69" spans="1:11" ht="15" customHeight="1" x14ac:dyDescent="0.25">
      <c r="A69" s="66">
        <v>63</v>
      </c>
      <c r="B69" s="81" t="s">
        <v>106</v>
      </c>
      <c r="C69" s="46" t="s">
        <v>107</v>
      </c>
      <c r="D69" s="46" t="s">
        <v>112</v>
      </c>
      <c r="E69" s="51">
        <v>106350660</v>
      </c>
      <c r="F69" s="51">
        <v>105850660</v>
      </c>
      <c r="G69" s="70">
        <f t="shared" si="10"/>
        <v>0.99529857172489578</v>
      </c>
    </row>
    <row r="70" spans="1:11" ht="15" customHeight="1" x14ac:dyDescent="0.25">
      <c r="A70" s="66">
        <v>64</v>
      </c>
      <c r="B70" s="81" t="s">
        <v>108</v>
      </c>
      <c r="C70" s="46" t="s">
        <v>109</v>
      </c>
      <c r="D70" s="46" t="s">
        <v>113</v>
      </c>
      <c r="E70" s="51">
        <v>325000</v>
      </c>
      <c r="F70" s="51">
        <v>325000</v>
      </c>
      <c r="G70" s="70">
        <f t="shared" si="10"/>
        <v>1</v>
      </c>
    </row>
    <row r="71" spans="1:11" ht="15" customHeight="1" x14ac:dyDescent="0.25">
      <c r="A71" s="66">
        <v>65</v>
      </c>
      <c r="B71" s="81" t="s">
        <v>114</v>
      </c>
      <c r="C71" s="46" t="s">
        <v>115</v>
      </c>
      <c r="D71" s="46" t="s">
        <v>116</v>
      </c>
      <c r="E71" s="23">
        <f>SUM(E72:E76)</f>
        <v>87778197</v>
      </c>
      <c r="F71" s="23">
        <f>SUM(F72:F76)</f>
        <v>94645997</v>
      </c>
      <c r="G71" s="70">
        <f t="shared" si="10"/>
        <v>1.0782403858215497</v>
      </c>
    </row>
    <row r="72" spans="1:11" ht="15" customHeight="1" x14ac:dyDescent="0.25">
      <c r="A72" s="66">
        <v>66</v>
      </c>
      <c r="B72" s="85" t="s">
        <v>332</v>
      </c>
      <c r="C72" s="43" t="s">
        <v>336</v>
      </c>
      <c r="D72" s="43" t="s">
        <v>117</v>
      </c>
      <c r="E72" s="56">
        <v>25280000</v>
      </c>
      <c r="F72" s="56">
        <v>25280000</v>
      </c>
      <c r="G72" s="72">
        <f t="shared" si="10"/>
        <v>1</v>
      </c>
    </row>
    <row r="73" spans="1:11" ht="15" customHeight="1" x14ac:dyDescent="0.25">
      <c r="A73" s="66">
        <v>67</v>
      </c>
      <c r="B73" s="85" t="s">
        <v>333</v>
      </c>
      <c r="C73" s="95" t="s">
        <v>337</v>
      </c>
      <c r="D73" s="43" t="s">
        <v>121</v>
      </c>
      <c r="E73" s="56">
        <v>61768197</v>
      </c>
      <c r="F73" s="56">
        <v>66173236</v>
      </c>
      <c r="G73" s="72">
        <f t="shared" si="10"/>
        <v>1.0713156480834303</v>
      </c>
    </row>
    <row r="74" spans="1:11" ht="15" customHeight="1" x14ac:dyDescent="0.25">
      <c r="A74" s="66">
        <v>68</v>
      </c>
      <c r="B74" s="85" t="s">
        <v>334</v>
      </c>
      <c r="C74" s="95" t="s">
        <v>338</v>
      </c>
      <c r="D74" s="43" t="s">
        <v>260</v>
      </c>
      <c r="E74" s="56">
        <v>30000</v>
      </c>
      <c r="F74" s="56">
        <v>548021</v>
      </c>
      <c r="G74" s="72">
        <f t="shared" si="10"/>
        <v>18.267366666666668</v>
      </c>
      <c r="I74" s="60"/>
    </row>
    <row r="75" spans="1:11" ht="15" customHeight="1" x14ac:dyDescent="0.25">
      <c r="A75" s="66">
        <v>69</v>
      </c>
      <c r="B75" s="85" t="s">
        <v>335</v>
      </c>
      <c r="C75" s="95" t="s">
        <v>438</v>
      </c>
      <c r="D75" s="43" t="s">
        <v>439</v>
      </c>
      <c r="E75" s="56">
        <v>0</v>
      </c>
      <c r="F75" s="56">
        <v>1944740</v>
      </c>
      <c r="G75" s="131"/>
    </row>
    <row r="76" spans="1:11" ht="15" customHeight="1" x14ac:dyDescent="0.25">
      <c r="A76" s="66">
        <v>70</v>
      </c>
      <c r="B76" s="85" t="s">
        <v>437</v>
      </c>
      <c r="C76" s="95" t="s">
        <v>339</v>
      </c>
      <c r="D76" s="43" t="s">
        <v>122</v>
      </c>
      <c r="E76" s="56">
        <v>700000</v>
      </c>
      <c r="F76" s="56">
        <v>700000</v>
      </c>
      <c r="G76" s="72">
        <f t="shared" si="10"/>
        <v>1</v>
      </c>
    </row>
    <row r="77" spans="1:11" ht="15" customHeight="1" x14ac:dyDescent="0.25">
      <c r="A77" s="66">
        <v>71</v>
      </c>
      <c r="B77" s="78" t="s">
        <v>18</v>
      </c>
      <c r="C77" s="68" t="s">
        <v>123</v>
      </c>
      <c r="D77" s="68" t="s">
        <v>124</v>
      </c>
      <c r="E77" s="64">
        <v>3000000</v>
      </c>
      <c r="F77" s="64">
        <v>3000000</v>
      </c>
      <c r="G77" s="69">
        <f t="shared" si="10"/>
        <v>1</v>
      </c>
      <c r="J77" s="26"/>
      <c r="K77" s="26"/>
    </row>
    <row r="78" spans="1:11" ht="15" customHeight="1" x14ac:dyDescent="0.25">
      <c r="A78" s="66">
        <v>72</v>
      </c>
      <c r="B78" s="78" t="s">
        <v>19</v>
      </c>
      <c r="C78" s="68" t="s">
        <v>125</v>
      </c>
      <c r="D78" s="68" t="s">
        <v>126</v>
      </c>
      <c r="E78" s="64">
        <f>SUM(E79:E82)</f>
        <v>134567852</v>
      </c>
      <c r="F78" s="64">
        <f>SUM(F79:F82)</f>
        <v>121626683</v>
      </c>
      <c r="G78" s="69">
        <f t="shared" si="10"/>
        <v>0.90383164472299071</v>
      </c>
    </row>
    <row r="79" spans="1:11" ht="15" customHeight="1" x14ac:dyDescent="0.25">
      <c r="A79" s="66">
        <v>73</v>
      </c>
      <c r="B79" s="81" t="s">
        <v>91</v>
      </c>
      <c r="C79" s="46" t="s">
        <v>232</v>
      </c>
      <c r="D79" s="46" t="s">
        <v>233</v>
      </c>
      <c r="E79" s="51">
        <v>2873898</v>
      </c>
      <c r="F79" s="51">
        <v>5994998</v>
      </c>
      <c r="G79" s="73">
        <f t="shared" si="10"/>
        <v>2.0860162747599253</v>
      </c>
      <c r="J79" s="26"/>
    </row>
    <row r="80" spans="1:11" ht="15" customHeight="1" x14ac:dyDescent="0.25">
      <c r="A80" s="66">
        <v>74</v>
      </c>
      <c r="B80" s="81" t="s">
        <v>92</v>
      </c>
      <c r="C80" s="46" t="s">
        <v>127</v>
      </c>
      <c r="D80" s="46" t="s">
        <v>129</v>
      </c>
      <c r="E80" s="51">
        <v>27108904</v>
      </c>
      <c r="F80" s="51">
        <v>30892252</v>
      </c>
      <c r="G80" s="70">
        <f t="shared" si="10"/>
        <v>1.13956108295636</v>
      </c>
    </row>
    <row r="81" spans="1:10" ht="15" customHeight="1" x14ac:dyDescent="0.25">
      <c r="A81" s="66">
        <v>75</v>
      </c>
      <c r="B81" s="81" t="s">
        <v>131</v>
      </c>
      <c r="C81" s="46" t="s">
        <v>128</v>
      </c>
      <c r="D81" s="46" t="s">
        <v>130</v>
      </c>
      <c r="E81" s="51">
        <v>8380000</v>
      </c>
      <c r="F81" s="51">
        <v>8880000</v>
      </c>
      <c r="G81" s="70">
        <f t="shared" si="10"/>
        <v>1.0596658711217184</v>
      </c>
      <c r="J81" s="26"/>
    </row>
    <row r="82" spans="1:10" ht="15" customHeight="1" x14ac:dyDescent="0.25">
      <c r="A82" s="66">
        <v>76</v>
      </c>
      <c r="B82" s="81" t="s">
        <v>234</v>
      </c>
      <c r="C82" s="46" t="s">
        <v>13</v>
      </c>
      <c r="D82" s="46" t="s">
        <v>248</v>
      </c>
      <c r="E82" s="51">
        <v>96205050</v>
      </c>
      <c r="F82" s="51">
        <v>75859433</v>
      </c>
      <c r="G82" s="70">
        <f t="shared" si="10"/>
        <v>0.78851820148734397</v>
      </c>
    </row>
    <row r="83" spans="1:10" ht="15" customHeight="1" x14ac:dyDescent="0.25">
      <c r="A83" s="66">
        <v>77</v>
      </c>
      <c r="B83" s="86" t="s">
        <v>33</v>
      </c>
      <c r="C83" s="173" t="s">
        <v>11</v>
      </c>
      <c r="D83" s="174"/>
      <c r="E83" s="57">
        <f>E54+E65+E66+E77+E78</f>
        <v>443918849</v>
      </c>
      <c r="F83" s="57">
        <f>F54+F65+F66+F77+F78</f>
        <v>439045482</v>
      </c>
      <c r="G83" s="73">
        <f t="shared" si="10"/>
        <v>0.98902194171079227</v>
      </c>
      <c r="H83" s="26"/>
      <c r="I83"/>
    </row>
    <row r="84" spans="1:10" ht="15" customHeight="1" x14ac:dyDescent="0.25">
      <c r="A84" s="66">
        <v>78</v>
      </c>
      <c r="B84" s="78" t="s">
        <v>20</v>
      </c>
      <c r="C84" s="68" t="s">
        <v>83</v>
      </c>
      <c r="D84" s="68" t="s">
        <v>132</v>
      </c>
      <c r="E84" s="64">
        <f t="shared" ref="E84:F84" si="11">SUM(E85:E89)</f>
        <v>244257522</v>
      </c>
      <c r="F84" s="64">
        <f t="shared" si="11"/>
        <v>261842482</v>
      </c>
      <c r="G84" s="69">
        <f t="shared" si="10"/>
        <v>1.0719935249322639</v>
      </c>
      <c r="J84" s="26"/>
    </row>
    <row r="85" spans="1:10" ht="15" customHeight="1" x14ac:dyDescent="0.25">
      <c r="A85" s="66">
        <v>79</v>
      </c>
      <c r="B85" s="81" t="s">
        <v>133</v>
      </c>
      <c r="C85" s="46" t="s">
        <v>375</v>
      </c>
      <c r="D85" s="46" t="s">
        <v>376</v>
      </c>
      <c r="E85" s="23">
        <v>0</v>
      </c>
      <c r="F85" s="23">
        <v>0</v>
      </c>
      <c r="G85" s="131"/>
    </row>
    <row r="86" spans="1:10" s="42" customFormat="1" ht="15" customHeight="1" x14ac:dyDescent="0.25">
      <c r="A86" s="66">
        <v>80</v>
      </c>
      <c r="B86" s="81" t="s">
        <v>134</v>
      </c>
      <c r="C86" s="46" t="s">
        <v>135</v>
      </c>
      <c r="D86" s="46" t="s">
        <v>136</v>
      </c>
      <c r="E86" s="51">
        <v>227560920</v>
      </c>
      <c r="F86" s="51">
        <v>243875880</v>
      </c>
      <c r="G86" s="70">
        <f t="shared" ref="G86:G92" si="12">F86/E86</f>
        <v>1.0716949114109751</v>
      </c>
      <c r="I86" s="59"/>
    </row>
    <row r="87" spans="1:10" ht="15" customHeight="1" x14ac:dyDescent="0.25">
      <c r="A87" s="66">
        <v>81</v>
      </c>
      <c r="B87" s="81" t="s">
        <v>137</v>
      </c>
      <c r="C87" s="46" t="s">
        <v>138</v>
      </c>
      <c r="D87" s="46" t="s">
        <v>139</v>
      </c>
      <c r="E87" s="51">
        <v>100000</v>
      </c>
      <c r="F87" s="51">
        <v>100000</v>
      </c>
      <c r="G87" s="70">
        <f t="shared" si="12"/>
        <v>1</v>
      </c>
    </row>
    <row r="88" spans="1:10" ht="15" customHeight="1" x14ac:dyDescent="0.25">
      <c r="A88" s="66">
        <v>82</v>
      </c>
      <c r="B88" s="81" t="s">
        <v>140</v>
      </c>
      <c r="C88" s="46" t="s">
        <v>141</v>
      </c>
      <c r="D88" s="46" t="s">
        <v>142</v>
      </c>
      <c r="E88" s="51">
        <v>3855672</v>
      </c>
      <c r="F88" s="51">
        <v>4855672</v>
      </c>
      <c r="G88" s="70">
        <f t="shared" si="12"/>
        <v>1.259358161171386</v>
      </c>
    </row>
    <row r="89" spans="1:10" ht="15" customHeight="1" x14ac:dyDescent="0.25">
      <c r="A89" s="66">
        <v>83</v>
      </c>
      <c r="B89" s="81" t="s">
        <v>377</v>
      </c>
      <c r="C89" s="46" t="s">
        <v>143</v>
      </c>
      <c r="D89" s="46" t="s">
        <v>144</v>
      </c>
      <c r="E89" s="51">
        <v>12740930</v>
      </c>
      <c r="F89" s="51">
        <v>13010930</v>
      </c>
      <c r="G89" s="70">
        <f t="shared" si="12"/>
        <v>1.0211915456720977</v>
      </c>
    </row>
    <row r="90" spans="1:10" ht="15" customHeight="1" x14ac:dyDescent="0.25">
      <c r="A90" s="66">
        <v>84</v>
      </c>
      <c r="B90" s="88" t="s">
        <v>21</v>
      </c>
      <c r="C90" s="68" t="s">
        <v>145</v>
      </c>
      <c r="D90" s="68" t="s">
        <v>146</v>
      </c>
      <c r="E90" s="64">
        <f>SUM(E91:E92)</f>
        <v>30908381</v>
      </c>
      <c r="F90" s="64">
        <f>SUM(F91:F92)</f>
        <v>30908381</v>
      </c>
      <c r="G90" s="69">
        <f t="shared" si="12"/>
        <v>1</v>
      </c>
    </row>
    <row r="91" spans="1:10" ht="15" customHeight="1" x14ac:dyDescent="0.25">
      <c r="A91" s="66">
        <v>85</v>
      </c>
      <c r="B91" s="81" t="s">
        <v>147</v>
      </c>
      <c r="C91" s="46" t="s">
        <v>148</v>
      </c>
      <c r="D91" s="46" t="s">
        <v>149</v>
      </c>
      <c r="E91" s="51">
        <v>24337300</v>
      </c>
      <c r="F91" s="51">
        <v>24337300</v>
      </c>
      <c r="G91" s="70">
        <f t="shared" si="12"/>
        <v>1</v>
      </c>
    </row>
    <row r="92" spans="1:10" ht="15" customHeight="1" x14ac:dyDescent="0.25">
      <c r="A92" s="66">
        <v>86</v>
      </c>
      <c r="B92" s="81" t="s">
        <v>150</v>
      </c>
      <c r="C92" s="46" t="s">
        <v>151</v>
      </c>
      <c r="D92" s="46" t="s">
        <v>152</v>
      </c>
      <c r="E92" s="51">
        <v>6571081</v>
      </c>
      <c r="F92" s="51">
        <v>6571081</v>
      </c>
      <c r="G92" s="70">
        <f t="shared" si="12"/>
        <v>1</v>
      </c>
    </row>
    <row r="93" spans="1:10" ht="15" customHeight="1" x14ac:dyDescent="0.25">
      <c r="A93" s="66">
        <v>87</v>
      </c>
      <c r="B93" s="78" t="s">
        <v>28</v>
      </c>
      <c r="C93" s="68" t="s">
        <v>61</v>
      </c>
      <c r="D93" s="68" t="s">
        <v>153</v>
      </c>
      <c r="E93" s="64">
        <f>SUM(E94)</f>
        <v>0</v>
      </c>
      <c r="F93" s="64">
        <f>SUM(F94)</f>
        <v>1000000</v>
      </c>
      <c r="G93" s="131"/>
    </row>
    <row r="94" spans="1:10" ht="15" customHeight="1" x14ac:dyDescent="0.25">
      <c r="A94" s="66">
        <v>88</v>
      </c>
      <c r="B94" s="81" t="s">
        <v>154</v>
      </c>
      <c r="C94" s="46" t="s">
        <v>440</v>
      </c>
      <c r="D94" s="46" t="s">
        <v>441</v>
      </c>
      <c r="E94" s="51">
        <v>0</v>
      </c>
      <c r="F94" s="51">
        <v>1000000</v>
      </c>
      <c r="G94" s="161"/>
      <c r="J94" s="26"/>
    </row>
    <row r="95" spans="1:10" ht="15" customHeight="1" x14ac:dyDescent="0.25">
      <c r="A95" s="66">
        <v>89</v>
      </c>
      <c r="B95" s="89" t="s">
        <v>34</v>
      </c>
      <c r="C95" s="173" t="s">
        <v>12</v>
      </c>
      <c r="D95" s="174"/>
      <c r="E95" s="25">
        <f>E84+E90+E93</f>
        <v>275165903</v>
      </c>
      <c r="F95" s="25">
        <f>F84+F90+F93</f>
        <v>293750863</v>
      </c>
      <c r="G95" s="73">
        <f t="shared" ref="G95:G102" si="13">F95/E95</f>
        <v>1.0675409263915958</v>
      </c>
      <c r="I95"/>
    </row>
    <row r="96" spans="1:10" ht="15" customHeight="1" x14ac:dyDescent="0.25">
      <c r="A96" s="66">
        <v>90</v>
      </c>
      <c r="B96" s="89" t="s">
        <v>43</v>
      </c>
      <c r="C96" s="45" t="s">
        <v>15</v>
      </c>
      <c r="D96" s="45" t="s">
        <v>259</v>
      </c>
      <c r="E96" s="25">
        <f>SUM(E97:E100)</f>
        <v>187167248</v>
      </c>
      <c r="F96" s="25">
        <f>SUM(F97:F100)</f>
        <v>194691881</v>
      </c>
      <c r="G96" s="73">
        <f t="shared" si="13"/>
        <v>1.0402027228609998</v>
      </c>
    </row>
    <row r="97" spans="1:9" ht="15" customHeight="1" x14ac:dyDescent="0.25">
      <c r="A97" s="66">
        <v>91</v>
      </c>
      <c r="B97" s="81" t="s">
        <v>255</v>
      </c>
      <c r="C97" s="46" t="s">
        <v>435</v>
      </c>
      <c r="D97" s="46" t="s">
        <v>258</v>
      </c>
      <c r="E97" s="23">
        <v>151000000</v>
      </c>
      <c r="F97" s="23">
        <v>157660333</v>
      </c>
      <c r="G97" s="131"/>
      <c r="I97" s="60"/>
    </row>
    <row r="98" spans="1:9" ht="15" customHeight="1" x14ac:dyDescent="0.25">
      <c r="A98" s="66">
        <v>92</v>
      </c>
      <c r="B98" s="81" t="s">
        <v>257</v>
      </c>
      <c r="C98" s="46" t="s">
        <v>256</v>
      </c>
      <c r="D98" s="46" t="s">
        <v>258</v>
      </c>
      <c r="E98" s="23">
        <v>2126252</v>
      </c>
      <c r="F98" s="23">
        <v>2126252</v>
      </c>
      <c r="G98" s="70">
        <f t="shared" si="13"/>
        <v>1</v>
      </c>
      <c r="I98" s="60"/>
    </row>
    <row r="99" spans="1:9" ht="15" customHeight="1" x14ac:dyDescent="0.25">
      <c r="A99" s="66">
        <v>93</v>
      </c>
      <c r="B99" s="81" t="s">
        <v>413</v>
      </c>
      <c r="C99" s="46" t="s">
        <v>229</v>
      </c>
      <c r="D99" s="46" t="s">
        <v>230</v>
      </c>
      <c r="E99" s="23">
        <v>34040996</v>
      </c>
      <c r="F99" s="23">
        <v>34905296</v>
      </c>
      <c r="G99" s="70">
        <f t="shared" si="13"/>
        <v>1.0253899739008812</v>
      </c>
    </row>
    <row r="100" spans="1:9" ht="15" customHeight="1" x14ac:dyDescent="0.25">
      <c r="A100" s="66">
        <v>94</v>
      </c>
      <c r="B100" s="81" t="s">
        <v>424</v>
      </c>
      <c r="C100" s="160" t="s">
        <v>425</v>
      </c>
      <c r="D100" s="46" t="s">
        <v>426</v>
      </c>
      <c r="E100" s="23">
        <v>0</v>
      </c>
      <c r="F100" s="23">
        <v>0</v>
      </c>
      <c r="G100" s="131"/>
    </row>
    <row r="101" spans="1:9" ht="15" customHeight="1" x14ac:dyDescent="0.25">
      <c r="A101" s="66">
        <v>95</v>
      </c>
      <c r="B101" s="89" t="s">
        <v>35</v>
      </c>
      <c r="C101" s="173" t="s">
        <v>15</v>
      </c>
      <c r="D101" s="174"/>
      <c r="E101" s="57">
        <f t="shared" ref="E101:F101" si="14">E96</f>
        <v>187167248</v>
      </c>
      <c r="F101" s="57">
        <f t="shared" si="14"/>
        <v>194691881</v>
      </c>
      <c r="G101" s="73">
        <f t="shared" si="13"/>
        <v>1.0402027228609998</v>
      </c>
      <c r="I101"/>
    </row>
    <row r="102" spans="1:9" ht="15" customHeight="1" x14ac:dyDescent="0.25">
      <c r="A102" s="126">
        <v>96</v>
      </c>
      <c r="B102" s="184" t="s">
        <v>57</v>
      </c>
      <c r="C102" s="184"/>
      <c r="D102" s="92"/>
      <c r="E102" s="74">
        <f>E54+E65+E66+E77+E78+E84+E90+E93+E96</f>
        <v>906252000</v>
      </c>
      <c r="F102" s="74">
        <f>F54+F65+F66+F77+F78+F84+F90+F93+F96</f>
        <v>927488226</v>
      </c>
      <c r="G102" s="75">
        <f t="shared" si="13"/>
        <v>1.0234330252512547</v>
      </c>
    </row>
  </sheetData>
  <sheetProtection selectLockedCells="1" selectUnlockedCells="1"/>
  <mergeCells count="11">
    <mergeCell ref="A4:I4"/>
    <mergeCell ref="B102:C102"/>
    <mergeCell ref="B8:G8"/>
    <mergeCell ref="C83:D83"/>
    <mergeCell ref="C95:D95"/>
    <mergeCell ref="C101:D101"/>
    <mergeCell ref="B53:G53"/>
    <mergeCell ref="C36:D36"/>
    <mergeCell ref="C45:D45"/>
    <mergeCell ref="C51:D51"/>
    <mergeCell ref="B52:C52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4" firstPageNumber="0" orientation="portrait" r:id="rId1"/>
  <headerFooter alignWithMargins="0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Normal="100" workbookViewId="0"/>
  </sheetViews>
  <sheetFormatPr defaultRowHeight="13.2" x14ac:dyDescent="0.25"/>
  <cols>
    <col min="1" max="2" width="5.6640625" customWidth="1"/>
    <col min="3" max="3" width="35.6640625" customWidth="1"/>
    <col min="4" max="4" width="5.6640625" customWidth="1"/>
    <col min="5" max="8" width="9.6640625" customWidth="1"/>
    <col min="9" max="9" width="8.33203125" customWidth="1"/>
  </cols>
  <sheetData>
    <row r="1" spans="1:9" ht="15" customHeight="1" x14ac:dyDescent="0.25">
      <c r="A1" s="1"/>
      <c r="B1" s="1"/>
      <c r="C1" s="1"/>
      <c r="D1" s="1"/>
      <c r="E1" s="1"/>
      <c r="F1" s="1"/>
      <c r="G1" s="1"/>
      <c r="I1" s="2" t="s">
        <v>250</v>
      </c>
    </row>
    <row r="2" spans="1:9" ht="15" customHeight="1" x14ac:dyDescent="0.25">
      <c r="A2" s="1"/>
      <c r="B2" s="1"/>
      <c r="C2" s="1"/>
      <c r="D2" s="1"/>
      <c r="E2" s="1"/>
      <c r="F2" s="1"/>
      <c r="G2" s="1"/>
      <c r="I2" s="2" t="str">
        <f>'1. melléklet'!H2</f>
        <v>a 8/2024. (IX.16.) önkormányzati rendelethez</v>
      </c>
    </row>
    <row r="3" spans="1:9" s="9" customFormat="1" ht="15" customHeight="1" x14ac:dyDescent="0.25">
      <c r="A3" s="11"/>
      <c r="B3" s="11"/>
      <c r="C3" s="12"/>
      <c r="D3" s="12"/>
      <c r="E3" s="12"/>
      <c r="F3" s="12"/>
      <c r="G3" s="12"/>
      <c r="H3" s="12"/>
    </row>
    <row r="4" spans="1:9" s="9" customFormat="1" ht="15" customHeight="1" x14ac:dyDescent="0.25">
      <c r="A4" s="172" t="s">
        <v>436</v>
      </c>
      <c r="B4" s="172"/>
      <c r="C4" s="172"/>
      <c r="D4" s="172"/>
      <c r="E4" s="172"/>
      <c r="F4" s="172"/>
      <c r="G4" s="172"/>
      <c r="H4" s="172"/>
      <c r="I4" s="172"/>
    </row>
    <row r="5" spans="1:9" ht="15" customHeight="1" x14ac:dyDescent="0.25">
      <c r="A5" s="15"/>
      <c r="B5" s="15"/>
      <c r="C5" s="15"/>
      <c r="D5" s="15"/>
      <c r="I5" s="4"/>
    </row>
    <row r="6" spans="1:9" ht="15" customHeight="1" x14ac:dyDescent="0.25">
      <c r="A6" s="65"/>
      <c r="B6" s="66" t="s">
        <v>33</v>
      </c>
      <c r="C6" s="66" t="s">
        <v>309</v>
      </c>
      <c r="D6" s="66" t="s">
        <v>35</v>
      </c>
      <c r="E6" s="66" t="s">
        <v>36</v>
      </c>
      <c r="F6" s="66" t="s">
        <v>39</v>
      </c>
      <c r="G6" s="65" t="s">
        <v>40</v>
      </c>
      <c r="I6" s="58"/>
    </row>
    <row r="7" spans="1:9" ht="34.200000000000003" x14ac:dyDescent="0.25">
      <c r="A7" s="66">
        <v>1</v>
      </c>
      <c r="B7" s="65" t="s">
        <v>0</v>
      </c>
      <c r="C7" s="66" t="s">
        <v>1</v>
      </c>
      <c r="D7" s="65" t="s">
        <v>93</v>
      </c>
      <c r="E7" s="65" t="s">
        <v>429</v>
      </c>
      <c r="F7" s="65" t="s">
        <v>430</v>
      </c>
      <c r="G7" s="67" t="s">
        <v>411</v>
      </c>
    </row>
    <row r="8" spans="1:9" ht="15" customHeight="1" x14ac:dyDescent="0.25">
      <c r="A8" s="66">
        <v>2</v>
      </c>
      <c r="B8" s="66" t="s">
        <v>2</v>
      </c>
      <c r="C8" s="66"/>
      <c r="D8" s="66"/>
      <c r="E8" s="66"/>
      <c r="F8" s="66"/>
      <c r="G8" s="66"/>
    </row>
    <row r="9" spans="1:9" s="154" customFormat="1" ht="15" customHeight="1" x14ac:dyDescent="0.25">
      <c r="A9" s="66">
        <v>3</v>
      </c>
      <c r="B9" s="78" t="s">
        <v>4</v>
      </c>
      <c r="C9" s="68" t="s">
        <v>3</v>
      </c>
      <c r="D9" s="68" t="s">
        <v>176</v>
      </c>
      <c r="E9" s="64">
        <f>SUM(E10:E13)</f>
        <v>1616800</v>
      </c>
      <c r="F9" s="64">
        <f>SUM(F10:F13)</f>
        <v>1616800</v>
      </c>
      <c r="G9" s="69">
        <f>F9/E9</f>
        <v>1</v>
      </c>
      <c r="H9" s="17"/>
    </row>
    <row r="10" spans="1:9" s="154" customFormat="1" ht="15" customHeight="1" x14ac:dyDescent="0.25">
      <c r="A10" s="66">
        <v>4</v>
      </c>
      <c r="B10" s="81" t="s">
        <v>50</v>
      </c>
      <c r="C10" s="46" t="s">
        <v>181</v>
      </c>
      <c r="D10" s="46" t="s">
        <v>180</v>
      </c>
      <c r="E10" s="23">
        <v>1300000</v>
      </c>
      <c r="F10" s="23">
        <v>1300000</v>
      </c>
      <c r="G10" s="70">
        <f t="shared" ref="G10:G14" si="0">F10/E10</f>
        <v>1</v>
      </c>
      <c r="H10" s="17"/>
    </row>
    <row r="11" spans="1:9" s="154" customFormat="1" ht="15" customHeight="1" x14ac:dyDescent="0.25">
      <c r="A11" s="66">
        <v>5</v>
      </c>
      <c r="B11" s="81" t="s">
        <v>51</v>
      </c>
      <c r="C11" s="46" t="s">
        <v>287</v>
      </c>
      <c r="D11" s="46" t="s">
        <v>288</v>
      </c>
      <c r="E11" s="23">
        <v>316800</v>
      </c>
      <c r="F11" s="23">
        <v>316800</v>
      </c>
      <c r="G11" s="70">
        <f t="shared" si="0"/>
        <v>1</v>
      </c>
      <c r="H11" s="17"/>
    </row>
    <row r="12" spans="1:9" s="154" customFormat="1" ht="15" customHeight="1" x14ac:dyDescent="0.25">
      <c r="A12" s="66">
        <v>6</v>
      </c>
      <c r="B12" s="81" t="s">
        <v>52</v>
      </c>
      <c r="C12" s="46" t="s">
        <v>184</v>
      </c>
      <c r="D12" s="46" t="s">
        <v>186</v>
      </c>
      <c r="E12" s="23">
        <v>0</v>
      </c>
      <c r="F12" s="23">
        <v>0</v>
      </c>
      <c r="G12" s="130"/>
      <c r="H12" s="17"/>
    </row>
    <row r="13" spans="1:9" s="9" customFormat="1" ht="15" customHeight="1" x14ac:dyDescent="0.25">
      <c r="A13" s="66">
        <v>7</v>
      </c>
      <c r="B13" s="81" t="s">
        <v>402</v>
      </c>
      <c r="C13" s="46" t="s">
        <v>185</v>
      </c>
      <c r="D13" s="46" t="s">
        <v>264</v>
      </c>
      <c r="E13" s="23">
        <v>0</v>
      </c>
      <c r="F13" s="23">
        <v>0</v>
      </c>
      <c r="G13" s="130"/>
      <c r="H13" s="17"/>
    </row>
    <row r="14" spans="1:9" ht="15.75" customHeight="1" x14ac:dyDescent="0.25">
      <c r="A14" s="66">
        <v>8</v>
      </c>
      <c r="B14" s="84" t="s">
        <v>33</v>
      </c>
      <c r="C14" s="180" t="s">
        <v>3</v>
      </c>
      <c r="D14" s="181"/>
      <c r="E14" s="25">
        <f t="shared" ref="E14:F14" si="1">E9</f>
        <v>1616800</v>
      </c>
      <c r="F14" s="25">
        <f t="shared" si="1"/>
        <v>1616800</v>
      </c>
      <c r="G14" s="69">
        <f t="shared" si="0"/>
        <v>1</v>
      </c>
      <c r="H14" s="5"/>
    </row>
    <row r="15" spans="1:9" ht="15.75" customHeight="1" x14ac:dyDescent="0.25">
      <c r="A15" s="66">
        <v>9</v>
      </c>
      <c r="B15" s="84" t="s">
        <v>309</v>
      </c>
      <c r="C15" s="180" t="s">
        <v>236</v>
      </c>
      <c r="D15" s="181"/>
      <c r="E15" s="25">
        <v>0</v>
      </c>
      <c r="F15" s="25">
        <v>0</v>
      </c>
      <c r="G15" s="130"/>
    </row>
    <row r="16" spans="1:9" ht="15" customHeight="1" x14ac:dyDescent="0.25">
      <c r="A16" s="66">
        <v>10</v>
      </c>
      <c r="B16" s="78" t="s">
        <v>5</v>
      </c>
      <c r="C16" s="71" t="s">
        <v>58</v>
      </c>
      <c r="D16" s="71" t="s">
        <v>200</v>
      </c>
      <c r="E16" s="64">
        <v>575204</v>
      </c>
      <c r="F16" s="64">
        <v>575204</v>
      </c>
      <c r="G16" s="69">
        <f t="shared" ref="G16:G19" si="2">F16/E16</f>
        <v>1</v>
      </c>
    </row>
    <row r="17" spans="1:9" ht="15" customHeight="1" x14ac:dyDescent="0.25">
      <c r="A17" s="66">
        <v>11</v>
      </c>
      <c r="B17" s="78" t="s">
        <v>17</v>
      </c>
      <c r="C17" s="68" t="s">
        <v>198</v>
      </c>
      <c r="D17" s="68" t="s">
        <v>199</v>
      </c>
      <c r="E17" s="64">
        <v>34040996</v>
      </c>
      <c r="F17" s="64">
        <v>34905296</v>
      </c>
      <c r="G17" s="69">
        <f t="shared" si="2"/>
        <v>1.0253899739008812</v>
      </c>
    </row>
    <row r="18" spans="1:9" ht="15" customHeight="1" x14ac:dyDescent="0.25">
      <c r="A18" s="66">
        <v>12</v>
      </c>
      <c r="B18" s="89" t="s">
        <v>35</v>
      </c>
      <c r="C18" s="180" t="s">
        <v>299</v>
      </c>
      <c r="D18" s="181"/>
      <c r="E18" s="25">
        <f>SUM(E16:E17)</f>
        <v>34616200</v>
      </c>
      <c r="F18" s="25">
        <f>SUM(F16:F17)</f>
        <v>35480500</v>
      </c>
      <c r="G18" s="70">
        <f t="shared" si="2"/>
        <v>1.0249680785297057</v>
      </c>
    </row>
    <row r="19" spans="1:9" ht="15" customHeight="1" x14ac:dyDescent="0.25">
      <c r="A19" s="126">
        <v>13</v>
      </c>
      <c r="B19" s="186" t="s">
        <v>84</v>
      </c>
      <c r="C19" s="187"/>
      <c r="D19" s="188"/>
      <c r="E19" s="74">
        <f>E14+E15+E18</f>
        <v>36233000</v>
      </c>
      <c r="F19" s="74">
        <f t="shared" ref="F19" si="3">F14+F15+F18</f>
        <v>37097300</v>
      </c>
      <c r="G19" s="75">
        <f t="shared" si="2"/>
        <v>1.0238539452984847</v>
      </c>
    </row>
    <row r="20" spans="1:9" ht="15" customHeight="1" x14ac:dyDescent="0.25">
      <c r="A20" s="66">
        <v>14</v>
      </c>
      <c r="B20" s="157" t="s">
        <v>10</v>
      </c>
      <c r="C20" s="158"/>
      <c r="D20" s="158"/>
      <c r="E20" s="158"/>
      <c r="F20" s="158"/>
      <c r="G20" s="159"/>
    </row>
    <row r="21" spans="1:9" s="9" customFormat="1" ht="15" customHeight="1" x14ac:dyDescent="0.25">
      <c r="A21" s="66">
        <v>15</v>
      </c>
      <c r="B21" s="91" t="s">
        <v>4</v>
      </c>
      <c r="C21" s="45" t="s">
        <v>49</v>
      </c>
      <c r="D21" s="45" t="s">
        <v>94</v>
      </c>
      <c r="E21" s="25">
        <f t="shared" ref="E21:F21" si="4">E22+E30</f>
        <v>23559249</v>
      </c>
      <c r="F21" s="25">
        <f t="shared" si="4"/>
        <v>23980105</v>
      </c>
      <c r="G21" s="73">
        <f t="shared" ref="G21:G31" si="5">F21/E21</f>
        <v>1.0178637273200006</v>
      </c>
    </row>
    <row r="22" spans="1:9" s="9" customFormat="1" ht="15" customHeight="1" x14ac:dyDescent="0.25">
      <c r="A22" s="66">
        <v>16</v>
      </c>
      <c r="B22" s="81" t="s">
        <v>50</v>
      </c>
      <c r="C22" s="46" t="s">
        <v>95</v>
      </c>
      <c r="D22" s="46" t="s">
        <v>96</v>
      </c>
      <c r="E22" s="23">
        <f>SUM(E23:E29)</f>
        <v>23190449</v>
      </c>
      <c r="F22" s="23">
        <f t="shared" ref="F22" si="6">SUM(F23:F29)</f>
        <v>23611305</v>
      </c>
      <c r="G22" s="70">
        <f t="shared" si="5"/>
        <v>1.0181478159392257</v>
      </c>
    </row>
    <row r="23" spans="1:9" s="9" customFormat="1" ht="15" customHeight="1" x14ac:dyDescent="0.25">
      <c r="A23" s="66">
        <v>17</v>
      </c>
      <c r="B23" s="90" t="s">
        <v>312</v>
      </c>
      <c r="C23" s="7" t="s">
        <v>321</v>
      </c>
      <c r="D23" s="43" t="s">
        <v>97</v>
      </c>
      <c r="E23" s="24">
        <v>22042540</v>
      </c>
      <c r="F23" s="24">
        <v>22042540</v>
      </c>
      <c r="G23" s="72">
        <f t="shared" si="5"/>
        <v>1</v>
      </c>
    </row>
    <row r="24" spans="1:9" s="9" customFormat="1" ht="15" customHeight="1" x14ac:dyDescent="0.25">
      <c r="A24" s="66">
        <v>18</v>
      </c>
      <c r="B24" s="90" t="s">
        <v>313</v>
      </c>
      <c r="C24" s="7" t="s">
        <v>322</v>
      </c>
      <c r="D24" s="43" t="s">
        <v>294</v>
      </c>
      <c r="E24" s="24">
        <v>0</v>
      </c>
      <c r="F24" s="24">
        <v>0</v>
      </c>
      <c r="G24" s="130"/>
    </row>
    <row r="25" spans="1:9" s="9" customFormat="1" ht="15" customHeight="1" x14ac:dyDescent="0.25">
      <c r="A25" s="66">
        <v>19</v>
      </c>
      <c r="B25" s="90" t="s">
        <v>314</v>
      </c>
      <c r="C25" s="7" t="s">
        <v>326</v>
      </c>
      <c r="D25" s="43" t="s">
        <v>285</v>
      </c>
      <c r="E25" s="24">
        <v>0</v>
      </c>
      <c r="F25" s="24">
        <v>0</v>
      </c>
      <c r="G25" s="130"/>
    </row>
    <row r="26" spans="1:9" s="9" customFormat="1" ht="15" customHeight="1" x14ac:dyDescent="0.25">
      <c r="A26" s="66">
        <v>20</v>
      </c>
      <c r="B26" s="90" t="s">
        <v>315</v>
      </c>
      <c r="C26" s="7" t="s">
        <v>323</v>
      </c>
      <c r="D26" s="43" t="s">
        <v>98</v>
      </c>
      <c r="E26" s="24">
        <v>787758</v>
      </c>
      <c r="F26" s="24">
        <v>787562</v>
      </c>
      <c r="G26" s="72">
        <f t="shared" si="5"/>
        <v>0.99975119262514633</v>
      </c>
    </row>
    <row r="27" spans="1:9" s="9" customFormat="1" ht="15" customHeight="1" x14ac:dyDescent="0.25">
      <c r="A27" s="66">
        <v>21</v>
      </c>
      <c r="B27" s="90" t="s">
        <v>316</v>
      </c>
      <c r="C27" s="7" t="s">
        <v>324</v>
      </c>
      <c r="D27" s="43" t="s">
        <v>228</v>
      </c>
      <c r="E27" s="24">
        <v>300000</v>
      </c>
      <c r="F27" s="24">
        <v>300000</v>
      </c>
      <c r="G27" s="72">
        <f t="shared" si="5"/>
        <v>1</v>
      </c>
    </row>
    <row r="28" spans="1:9" s="9" customFormat="1" ht="15" customHeight="1" x14ac:dyDescent="0.25">
      <c r="A28" s="66">
        <v>22</v>
      </c>
      <c r="B28" s="90" t="s">
        <v>317</v>
      </c>
      <c r="C28" s="7" t="s">
        <v>401</v>
      </c>
      <c r="D28" s="43" t="s">
        <v>400</v>
      </c>
      <c r="E28" s="24">
        <v>60151</v>
      </c>
      <c r="F28" s="24">
        <v>481203</v>
      </c>
      <c r="G28" s="72">
        <f t="shared" si="5"/>
        <v>7.9999168758624126</v>
      </c>
    </row>
    <row r="29" spans="1:9" s="9" customFormat="1" ht="15" customHeight="1" x14ac:dyDescent="0.25">
      <c r="A29" s="66">
        <v>23</v>
      </c>
      <c r="B29" s="90" t="s">
        <v>374</v>
      </c>
      <c r="C29" s="7" t="s">
        <v>325</v>
      </c>
      <c r="D29" s="43" t="s">
        <v>231</v>
      </c>
      <c r="E29" s="24">
        <v>0</v>
      </c>
      <c r="F29" s="24">
        <v>0</v>
      </c>
      <c r="G29" s="130"/>
    </row>
    <row r="30" spans="1:9" ht="15" customHeight="1" x14ac:dyDescent="0.25">
      <c r="A30" s="66">
        <v>24</v>
      </c>
      <c r="B30" s="81" t="s">
        <v>51</v>
      </c>
      <c r="C30" s="46" t="s">
        <v>53</v>
      </c>
      <c r="D30" s="46" t="s">
        <v>99</v>
      </c>
      <c r="E30" s="23">
        <f t="shared" ref="E30:F30" si="7">SUM(E31:E32)</f>
        <v>368800</v>
      </c>
      <c r="F30" s="23">
        <f t="shared" si="7"/>
        <v>368800</v>
      </c>
      <c r="G30" s="70">
        <f t="shared" si="5"/>
        <v>1</v>
      </c>
      <c r="I30" s="58"/>
    </row>
    <row r="31" spans="1:9" s="9" customFormat="1" ht="24" x14ac:dyDescent="0.25">
      <c r="A31" s="66">
        <v>25</v>
      </c>
      <c r="B31" s="85" t="s">
        <v>318</v>
      </c>
      <c r="C31" s="96" t="s">
        <v>342</v>
      </c>
      <c r="D31" s="43" t="s">
        <v>101</v>
      </c>
      <c r="E31" s="24">
        <v>348800</v>
      </c>
      <c r="F31" s="24">
        <v>348800</v>
      </c>
      <c r="G31" s="72">
        <f t="shared" si="5"/>
        <v>1</v>
      </c>
    </row>
    <row r="32" spans="1:9" s="9" customFormat="1" ht="15" customHeight="1" x14ac:dyDescent="0.25">
      <c r="A32" s="66">
        <v>26</v>
      </c>
      <c r="B32" s="85" t="s">
        <v>319</v>
      </c>
      <c r="C32" s="43" t="s">
        <v>343</v>
      </c>
      <c r="D32" s="43" t="s">
        <v>102</v>
      </c>
      <c r="E32" s="24">
        <v>20000</v>
      </c>
      <c r="F32" s="24">
        <v>20000</v>
      </c>
      <c r="G32" s="72">
        <f t="shared" ref="G32:G42" si="8">F32/E32</f>
        <v>1</v>
      </c>
    </row>
    <row r="33" spans="1:9" s="9" customFormat="1" ht="15" customHeight="1" x14ac:dyDescent="0.25">
      <c r="A33" s="66">
        <v>27</v>
      </c>
      <c r="B33" s="91" t="s">
        <v>5</v>
      </c>
      <c r="C33" s="45" t="s">
        <v>82</v>
      </c>
      <c r="D33" s="45" t="s">
        <v>103</v>
      </c>
      <c r="E33" s="25">
        <v>3121639</v>
      </c>
      <c r="F33" s="25">
        <v>3197806</v>
      </c>
      <c r="G33" s="73">
        <f t="shared" si="8"/>
        <v>1.0243996823463573</v>
      </c>
      <c r="I33" s="20"/>
    </row>
    <row r="34" spans="1:9" s="9" customFormat="1" ht="15" customHeight="1" x14ac:dyDescent="0.25">
      <c r="A34" s="66">
        <v>28</v>
      </c>
      <c r="B34" s="91" t="s">
        <v>17</v>
      </c>
      <c r="C34" s="45" t="s">
        <v>55</v>
      </c>
      <c r="D34" s="45" t="s">
        <v>104</v>
      </c>
      <c r="E34" s="25">
        <f>SUM(E35:E39)</f>
        <v>9552112</v>
      </c>
      <c r="F34" s="25">
        <f>SUM(F35:F39)</f>
        <v>9919389</v>
      </c>
      <c r="G34" s="73">
        <f t="shared" si="8"/>
        <v>1.0384498213588786</v>
      </c>
      <c r="I34" s="20"/>
    </row>
    <row r="35" spans="1:9" s="9" customFormat="1" ht="15" customHeight="1" x14ac:dyDescent="0.25">
      <c r="A35" s="66">
        <v>29</v>
      </c>
      <c r="B35" s="81" t="s">
        <v>54</v>
      </c>
      <c r="C35" s="46" t="s">
        <v>105</v>
      </c>
      <c r="D35" s="46" t="s">
        <v>110</v>
      </c>
      <c r="E35" s="23">
        <v>600000</v>
      </c>
      <c r="F35" s="23">
        <v>600000</v>
      </c>
      <c r="G35" s="70">
        <f t="shared" si="8"/>
        <v>1</v>
      </c>
    </row>
    <row r="36" spans="1:9" s="9" customFormat="1" ht="15" customHeight="1" x14ac:dyDescent="0.25">
      <c r="A36" s="66">
        <v>30</v>
      </c>
      <c r="B36" s="81" t="s">
        <v>56</v>
      </c>
      <c r="C36" s="46" t="s">
        <v>399</v>
      </c>
      <c r="D36" s="46" t="s">
        <v>111</v>
      </c>
      <c r="E36" s="23">
        <v>90000</v>
      </c>
      <c r="F36" s="23">
        <v>90000</v>
      </c>
      <c r="G36" s="70">
        <f t="shared" si="8"/>
        <v>1</v>
      </c>
    </row>
    <row r="37" spans="1:9" s="9" customFormat="1" ht="15" customHeight="1" x14ac:dyDescent="0.25">
      <c r="A37" s="66">
        <v>31</v>
      </c>
      <c r="B37" s="81" t="s">
        <v>106</v>
      </c>
      <c r="C37" s="46" t="s">
        <v>107</v>
      </c>
      <c r="D37" s="46" t="s">
        <v>112</v>
      </c>
      <c r="E37" s="23">
        <v>7202000</v>
      </c>
      <c r="F37" s="23">
        <v>7268000</v>
      </c>
      <c r="G37" s="70">
        <f t="shared" si="8"/>
        <v>1.0091641210774784</v>
      </c>
    </row>
    <row r="38" spans="1:9" s="12" customFormat="1" ht="15" customHeight="1" x14ac:dyDescent="0.25">
      <c r="A38" s="66">
        <v>32</v>
      </c>
      <c r="B38" s="81" t="s">
        <v>108</v>
      </c>
      <c r="C38" s="46" t="s">
        <v>109</v>
      </c>
      <c r="D38" s="46" t="s">
        <v>113</v>
      </c>
      <c r="E38" s="23">
        <v>0</v>
      </c>
      <c r="F38" s="23">
        <v>0</v>
      </c>
      <c r="G38" s="130"/>
    </row>
    <row r="39" spans="1:9" s="9" customFormat="1" ht="15" customHeight="1" x14ac:dyDescent="0.25">
      <c r="A39" s="66">
        <v>33</v>
      </c>
      <c r="B39" s="81" t="s">
        <v>114</v>
      </c>
      <c r="C39" s="46" t="s">
        <v>115</v>
      </c>
      <c r="D39" s="46" t="s">
        <v>116</v>
      </c>
      <c r="E39" s="23">
        <f t="shared" ref="E39:F39" si="9">SUM(E40:E41)</f>
        <v>1660112</v>
      </c>
      <c r="F39" s="23">
        <f t="shared" si="9"/>
        <v>1961389</v>
      </c>
      <c r="G39" s="70">
        <f t="shared" si="8"/>
        <v>1.181479924246075</v>
      </c>
    </row>
    <row r="40" spans="1:9" s="9" customFormat="1" ht="15" customHeight="1" x14ac:dyDescent="0.25">
      <c r="A40" s="66">
        <v>34</v>
      </c>
      <c r="B40" s="85" t="s">
        <v>332</v>
      </c>
      <c r="C40" s="43" t="s">
        <v>336</v>
      </c>
      <c r="D40" s="43" t="s">
        <v>117</v>
      </c>
      <c r="E40" s="24">
        <v>1660000</v>
      </c>
      <c r="F40" s="24">
        <v>1961320</v>
      </c>
      <c r="G40" s="72">
        <f t="shared" si="8"/>
        <v>1.1815180722891567</v>
      </c>
    </row>
    <row r="41" spans="1:9" ht="15" customHeight="1" x14ac:dyDescent="0.25">
      <c r="A41" s="66">
        <v>35</v>
      </c>
      <c r="B41" s="85" t="s">
        <v>333</v>
      </c>
      <c r="C41" s="43" t="s">
        <v>339</v>
      </c>
      <c r="D41" s="43" t="s">
        <v>122</v>
      </c>
      <c r="E41" s="24">
        <v>112</v>
      </c>
      <c r="F41" s="24">
        <v>69</v>
      </c>
      <c r="G41" s="72">
        <f t="shared" si="8"/>
        <v>0.6160714285714286</v>
      </c>
      <c r="H41" s="16"/>
    </row>
    <row r="42" spans="1:9" ht="15" customHeight="1" x14ac:dyDescent="0.25">
      <c r="A42" s="66">
        <v>36</v>
      </c>
      <c r="B42" s="86" t="s">
        <v>33</v>
      </c>
      <c r="C42" s="173" t="s">
        <v>11</v>
      </c>
      <c r="D42" s="174"/>
      <c r="E42" s="57">
        <f>E21+E33+E34</f>
        <v>36233000</v>
      </c>
      <c r="F42" s="57">
        <f>F21+F33+F34</f>
        <v>37097300</v>
      </c>
      <c r="G42" s="73">
        <f t="shared" si="8"/>
        <v>1.0238539452984847</v>
      </c>
      <c r="H42" s="26"/>
    </row>
    <row r="43" spans="1:9" ht="15" customHeight="1" x14ac:dyDescent="0.25">
      <c r="A43" s="66">
        <v>37</v>
      </c>
      <c r="B43" s="89" t="s">
        <v>34</v>
      </c>
      <c r="C43" s="173" t="s">
        <v>12</v>
      </c>
      <c r="D43" s="174"/>
      <c r="E43" s="25">
        <v>0</v>
      </c>
      <c r="F43" s="25">
        <v>0</v>
      </c>
      <c r="G43" s="130"/>
    </row>
    <row r="44" spans="1:9" ht="15" customHeight="1" x14ac:dyDescent="0.25">
      <c r="A44" s="66">
        <v>38</v>
      </c>
      <c r="B44" s="89" t="s">
        <v>35</v>
      </c>
      <c r="C44" s="173" t="s">
        <v>15</v>
      </c>
      <c r="D44" s="174"/>
      <c r="E44" s="57">
        <v>0</v>
      </c>
      <c r="F44" s="57">
        <v>0</v>
      </c>
      <c r="G44" s="130"/>
    </row>
    <row r="45" spans="1:9" s="9" customFormat="1" ht="15" customHeight="1" x14ac:dyDescent="0.25">
      <c r="A45" s="126">
        <v>39</v>
      </c>
      <c r="B45" s="186" t="s">
        <v>57</v>
      </c>
      <c r="C45" s="187"/>
      <c r="D45" s="188"/>
      <c r="E45" s="74">
        <f>E21+E33+E34</f>
        <v>36233000</v>
      </c>
      <c r="F45" s="74">
        <f>F21+F33+F34</f>
        <v>37097300</v>
      </c>
      <c r="G45" s="75">
        <f>F45/E45</f>
        <v>1.0238539452984847</v>
      </c>
    </row>
    <row r="46" spans="1:9" s="9" customFormat="1" ht="15" customHeight="1" x14ac:dyDescent="0.25">
      <c r="A46" s="1"/>
      <c r="B46" s="1"/>
      <c r="C46" s="1"/>
      <c r="D46" s="1"/>
      <c r="E46" s="16"/>
      <c r="F46" s="16"/>
      <c r="G46" s="16"/>
      <c r="H46" s="16"/>
    </row>
    <row r="47" spans="1:9" s="9" customFormat="1" ht="15" customHeight="1" x14ac:dyDescent="0.25">
      <c r="A47" s="1"/>
      <c r="B47" s="1"/>
      <c r="C47" s="1"/>
      <c r="D47" s="1"/>
      <c r="E47" s="16"/>
      <c r="F47" s="16"/>
      <c r="G47" s="16"/>
      <c r="H47" s="16"/>
      <c r="I47" s="17"/>
    </row>
    <row r="48" spans="1:9" x14ac:dyDescent="0.25">
      <c r="H48" s="155"/>
    </row>
    <row r="49" spans="8:8" x14ac:dyDescent="0.25">
      <c r="H49" s="156"/>
    </row>
  </sheetData>
  <sheetProtection selectLockedCells="1" selectUnlockedCells="1"/>
  <mergeCells count="9">
    <mergeCell ref="C43:D43"/>
    <mergeCell ref="C44:D44"/>
    <mergeCell ref="B45:D45"/>
    <mergeCell ref="B19:D19"/>
    <mergeCell ref="A4:I4"/>
    <mergeCell ref="C14:D14"/>
    <mergeCell ref="C15:D15"/>
    <mergeCell ref="C18:D18"/>
    <mergeCell ref="C42:D42"/>
  </mergeCells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Normal="100" workbookViewId="0"/>
  </sheetViews>
  <sheetFormatPr defaultRowHeight="13.2" x14ac:dyDescent="0.25"/>
  <cols>
    <col min="1" max="1" width="6.33203125" style="1" customWidth="1"/>
    <col min="2" max="2" width="53.6640625" style="1" customWidth="1"/>
    <col min="3" max="4" width="12.5546875" style="1" customWidth="1"/>
    <col min="5" max="5" width="5.6640625" style="1" customWidth="1"/>
    <col min="6" max="6" width="14.6640625" style="1" customWidth="1"/>
    <col min="7" max="7" width="10.6640625" customWidth="1"/>
  </cols>
  <sheetData>
    <row r="1" spans="1:7" ht="13.5" customHeight="1" x14ac:dyDescent="0.25">
      <c r="C1" s="2"/>
      <c r="D1" s="2" t="s">
        <v>251</v>
      </c>
      <c r="E1"/>
      <c r="F1"/>
    </row>
    <row r="2" spans="1:7" ht="13.5" customHeight="1" x14ac:dyDescent="0.25">
      <c r="C2" s="2"/>
      <c r="D2" s="2" t="str">
        <f>'1. melléklet'!H2</f>
        <v>a 8/2024. (IX.16.) önkormányzati rendelethez</v>
      </c>
      <c r="E2"/>
      <c r="F2"/>
    </row>
    <row r="3" spans="1:7" ht="9.75" customHeight="1" x14ac:dyDescent="0.25"/>
    <row r="4" spans="1:7" ht="13.5" customHeight="1" x14ac:dyDescent="0.25">
      <c r="A4" s="189" t="s">
        <v>459</v>
      </c>
      <c r="B4" s="189"/>
      <c r="C4" s="189"/>
      <c r="D4" s="189"/>
      <c r="E4" s="117"/>
      <c r="F4" s="50"/>
      <c r="G4" s="50"/>
    </row>
    <row r="5" spans="1:7" ht="9.75" customHeight="1" x14ac:dyDescent="0.25">
      <c r="A5" s="49"/>
      <c r="B5" s="49"/>
      <c r="C5" s="49"/>
      <c r="D5" s="49"/>
      <c r="E5" s="49"/>
      <c r="F5" s="50"/>
      <c r="G5" s="50"/>
    </row>
    <row r="6" spans="1:7" s="9" customFormat="1" ht="14.25" customHeight="1" x14ac:dyDescent="0.25">
      <c r="A6" s="118"/>
      <c r="B6" s="118" t="s">
        <v>33</v>
      </c>
      <c r="C6" s="119" t="s">
        <v>34</v>
      </c>
      <c r="D6" s="119" t="s">
        <v>35</v>
      </c>
    </row>
    <row r="7" spans="1:7" s="9" customFormat="1" ht="34.200000000000003" x14ac:dyDescent="0.25">
      <c r="A7" s="118">
        <v>1</v>
      </c>
      <c r="B7" s="118" t="s">
        <v>60</v>
      </c>
      <c r="C7" s="65" t="s">
        <v>429</v>
      </c>
      <c r="D7" s="65" t="s">
        <v>430</v>
      </c>
    </row>
    <row r="8" spans="1:7" s="9" customFormat="1" ht="14.25" customHeight="1" x14ac:dyDescent="0.25">
      <c r="A8" s="120">
        <v>2</v>
      </c>
      <c r="B8" s="121" t="s">
        <v>29</v>
      </c>
      <c r="C8" s="122">
        <f>SUM(C9:C17)</f>
        <v>30908381</v>
      </c>
      <c r="D8" s="122">
        <f>SUM(D9:D17)</f>
        <v>30908381</v>
      </c>
    </row>
    <row r="9" spans="1:7" s="9" customFormat="1" ht="13.5" customHeight="1" x14ac:dyDescent="0.25">
      <c r="A9" s="66">
        <v>3</v>
      </c>
      <c r="B9" s="46" t="s">
        <v>290</v>
      </c>
      <c r="C9" s="51">
        <v>2540000</v>
      </c>
      <c r="D9" s="51">
        <v>2540000</v>
      </c>
    </row>
    <row r="10" spans="1:7" s="9" customFormat="1" ht="13.5" customHeight="1" x14ac:dyDescent="0.25">
      <c r="A10" s="66">
        <v>4</v>
      </c>
      <c r="B10" s="46" t="s">
        <v>291</v>
      </c>
      <c r="C10" s="51">
        <v>5000000</v>
      </c>
      <c r="D10" s="51">
        <v>5000000</v>
      </c>
    </row>
    <row r="11" spans="1:7" s="9" customFormat="1" x14ac:dyDescent="0.25">
      <c r="A11" s="66">
        <v>5</v>
      </c>
      <c r="B11" s="46" t="s">
        <v>442</v>
      </c>
      <c r="C11" s="51">
        <v>7483221</v>
      </c>
      <c r="D11" s="51">
        <v>7483221</v>
      </c>
    </row>
    <row r="12" spans="1:7" s="9" customFormat="1" ht="14.25" customHeight="1" x14ac:dyDescent="0.25">
      <c r="A12" s="66">
        <v>6</v>
      </c>
      <c r="B12" s="46" t="s">
        <v>443</v>
      </c>
      <c r="C12" s="51">
        <v>1167130</v>
      </c>
      <c r="D12" s="51">
        <v>1167130</v>
      </c>
    </row>
    <row r="13" spans="1:7" s="9" customFormat="1" ht="13.5" customHeight="1" x14ac:dyDescent="0.25">
      <c r="A13" s="66">
        <v>7</v>
      </c>
      <c r="B13" s="46" t="s">
        <v>444</v>
      </c>
      <c r="C13" s="51">
        <v>2534920</v>
      </c>
      <c r="D13" s="51">
        <v>2534920</v>
      </c>
    </row>
    <row r="14" spans="1:7" s="9" customFormat="1" ht="24" x14ac:dyDescent="0.25">
      <c r="A14" s="66">
        <v>8</v>
      </c>
      <c r="B14" s="63" t="s">
        <v>445</v>
      </c>
      <c r="C14" s="51">
        <v>1642110</v>
      </c>
      <c r="D14" s="51">
        <v>1642110</v>
      </c>
    </row>
    <row r="15" spans="1:7" s="9" customFormat="1" ht="24" x14ac:dyDescent="0.25">
      <c r="A15" s="66">
        <v>9</v>
      </c>
      <c r="B15" s="63" t="s">
        <v>446</v>
      </c>
      <c r="C15" s="51">
        <v>3810000</v>
      </c>
      <c r="D15" s="51">
        <v>3810000</v>
      </c>
      <c r="E15" s="20"/>
    </row>
    <row r="16" spans="1:7" s="9" customFormat="1" ht="24" x14ac:dyDescent="0.25">
      <c r="A16" s="66">
        <v>10</v>
      </c>
      <c r="B16" s="63" t="s">
        <v>447</v>
      </c>
      <c r="C16" s="51">
        <v>6096000</v>
      </c>
      <c r="D16" s="51">
        <v>6096000</v>
      </c>
      <c r="E16" s="20"/>
    </row>
    <row r="17" spans="1:7" s="9" customFormat="1" ht="24" x14ac:dyDescent="0.25">
      <c r="A17" s="66">
        <v>11</v>
      </c>
      <c r="B17" s="63" t="s">
        <v>448</v>
      </c>
      <c r="C17" s="51">
        <v>635000</v>
      </c>
      <c r="D17" s="51">
        <v>635000</v>
      </c>
      <c r="E17" s="20"/>
      <c r="F17" s="20"/>
    </row>
    <row r="18" spans="1:7" s="9" customFormat="1" x14ac:dyDescent="0.25">
      <c r="A18" s="120">
        <v>12</v>
      </c>
      <c r="B18" s="121" t="s">
        <v>30</v>
      </c>
      <c r="C18" s="122">
        <f>SUM(C19:C38)-C21</f>
        <v>244257522</v>
      </c>
      <c r="D18" s="122">
        <f>SUM(D19:D38)-D21</f>
        <v>261842482</v>
      </c>
      <c r="G18" s="20"/>
    </row>
    <row r="19" spans="1:7" s="9" customFormat="1" ht="13.5" customHeight="1" x14ac:dyDescent="0.25">
      <c r="A19" s="66">
        <v>13</v>
      </c>
      <c r="B19" s="46" t="s">
        <v>296</v>
      </c>
      <c r="C19" s="51">
        <v>127000</v>
      </c>
      <c r="D19" s="51">
        <v>127000</v>
      </c>
      <c r="E19" s="20"/>
    </row>
    <row r="20" spans="1:7" s="17" customFormat="1" ht="13.5" customHeight="1" x14ac:dyDescent="0.25">
      <c r="A20" s="66">
        <v>14</v>
      </c>
      <c r="B20" s="46" t="s">
        <v>403</v>
      </c>
      <c r="C20" s="51">
        <v>186676153</v>
      </c>
      <c r="D20" s="51">
        <v>186676153</v>
      </c>
      <c r="E20" s="55"/>
    </row>
    <row r="21" spans="1:7" s="17" customFormat="1" ht="13.5" customHeight="1" x14ac:dyDescent="0.25">
      <c r="A21" s="66"/>
      <c r="B21" s="162" t="s">
        <v>449</v>
      </c>
      <c r="C21" s="163">
        <v>49768197</v>
      </c>
      <c r="D21" s="163">
        <v>49768197</v>
      </c>
    </row>
    <row r="22" spans="1:7" s="9" customFormat="1" ht="13.5" customHeight="1" x14ac:dyDescent="0.25">
      <c r="A22" s="66">
        <v>15</v>
      </c>
      <c r="B22" s="46" t="s">
        <v>404</v>
      </c>
      <c r="C22" s="51">
        <v>1270000</v>
      </c>
      <c r="D22" s="51">
        <v>1270000</v>
      </c>
      <c r="F22" s="20"/>
    </row>
    <row r="23" spans="1:7" s="9" customFormat="1" ht="13.5" customHeight="1" x14ac:dyDescent="0.25">
      <c r="A23" s="66">
        <v>16</v>
      </c>
      <c r="B23" s="46" t="s">
        <v>450</v>
      </c>
      <c r="C23" s="51">
        <v>1270000</v>
      </c>
      <c r="D23" s="51">
        <v>1270000</v>
      </c>
    </row>
    <row r="24" spans="1:7" s="9" customFormat="1" ht="13.5" customHeight="1" x14ac:dyDescent="0.25">
      <c r="A24" s="66">
        <v>17</v>
      </c>
      <c r="B24" s="46" t="s">
        <v>451</v>
      </c>
      <c r="C24" s="51">
        <v>480000</v>
      </c>
      <c r="D24" s="51">
        <v>480000</v>
      </c>
    </row>
    <row r="25" spans="1:7" s="9" customFormat="1" ht="13.5" customHeight="1" x14ac:dyDescent="0.25">
      <c r="A25" s="66">
        <v>18</v>
      </c>
      <c r="B25" s="46" t="s">
        <v>452</v>
      </c>
      <c r="C25" s="51">
        <v>1270000</v>
      </c>
      <c r="D25" s="51">
        <v>2540000</v>
      </c>
    </row>
    <row r="26" spans="1:7" s="9" customFormat="1" ht="13.5" customHeight="1" x14ac:dyDescent="0.25">
      <c r="A26" s="66">
        <v>19</v>
      </c>
      <c r="B26" s="46" t="s">
        <v>453</v>
      </c>
      <c r="C26" s="51">
        <v>600000</v>
      </c>
      <c r="D26" s="51">
        <v>600000</v>
      </c>
    </row>
    <row r="27" spans="1:7" s="9" customFormat="1" ht="24" x14ac:dyDescent="0.25">
      <c r="A27" s="66">
        <v>20</v>
      </c>
      <c r="B27" s="62" t="s">
        <v>405</v>
      </c>
      <c r="C27" s="51">
        <v>2863850</v>
      </c>
      <c r="D27" s="51">
        <v>2863850</v>
      </c>
      <c r="E27" s="20"/>
    </row>
    <row r="28" spans="1:7" s="9" customFormat="1" ht="24" x14ac:dyDescent="0.25">
      <c r="A28" s="66">
        <v>21</v>
      </c>
      <c r="B28" s="63" t="s">
        <v>406</v>
      </c>
      <c r="C28" s="51">
        <v>1905000</v>
      </c>
      <c r="D28" s="51">
        <v>1905000</v>
      </c>
      <c r="E28" s="20"/>
    </row>
    <row r="29" spans="1:7" s="9" customFormat="1" x14ac:dyDescent="0.25">
      <c r="A29" s="66">
        <v>22</v>
      </c>
      <c r="B29" s="63" t="s">
        <v>454</v>
      </c>
      <c r="C29" s="51">
        <v>26451264</v>
      </c>
      <c r="D29" s="51">
        <v>26451264</v>
      </c>
      <c r="E29" s="20"/>
    </row>
    <row r="30" spans="1:7" s="9" customFormat="1" ht="13.5" customHeight="1" x14ac:dyDescent="0.25">
      <c r="A30" s="66">
        <v>23</v>
      </c>
      <c r="B30" s="46" t="s">
        <v>297</v>
      </c>
      <c r="C30" s="51">
        <v>13716000</v>
      </c>
      <c r="D30" s="51">
        <v>13716000</v>
      </c>
    </row>
    <row r="31" spans="1:7" s="9" customFormat="1" ht="13.5" customHeight="1" x14ac:dyDescent="0.25">
      <c r="A31" s="66">
        <v>24</v>
      </c>
      <c r="B31" s="46" t="s">
        <v>455</v>
      </c>
      <c r="C31" s="51">
        <v>300000</v>
      </c>
      <c r="D31" s="51">
        <v>300000</v>
      </c>
      <c r="E31" s="20"/>
      <c r="F31" s="20"/>
    </row>
    <row r="32" spans="1:7" s="9" customFormat="1" ht="13.5" customHeight="1" x14ac:dyDescent="0.25">
      <c r="A32" s="66">
        <v>25</v>
      </c>
      <c r="B32" s="46" t="s">
        <v>292</v>
      </c>
      <c r="C32" s="51">
        <v>254000</v>
      </c>
      <c r="D32" s="51">
        <v>254000</v>
      </c>
      <c r="E32" s="20"/>
      <c r="F32" s="20"/>
    </row>
    <row r="33" spans="1:4" s="9" customFormat="1" ht="13.5" customHeight="1" x14ac:dyDescent="0.25">
      <c r="A33" s="66">
        <v>26</v>
      </c>
      <c r="B33" s="46" t="s">
        <v>456</v>
      </c>
      <c r="C33" s="51">
        <v>86350</v>
      </c>
      <c r="D33" s="51">
        <v>86350</v>
      </c>
    </row>
    <row r="34" spans="1:4" s="9" customFormat="1" ht="13.5" customHeight="1" x14ac:dyDescent="0.25">
      <c r="A34" s="66">
        <v>27</v>
      </c>
      <c r="B34" s="46" t="s">
        <v>457</v>
      </c>
      <c r="C34" s="51">
        <v>300000</v>
      </c>
      <c r="D34" s="51">
        <v>300000</v>
      </c>
    </row>
    <row r="35" spans="1:4" s="9" customFormat="1" ht="13.5" customHeight="1" x14ac:dyDescent="0.25">
      <c r="A35" s="66">
        <v>28</v>
      </c>
      <c r="B35" s="46" t="s">
        <v>458</v>
      </c>
      <c r="C35" s="51">
        <v>250000</v>
      </c>
      <c r="D35" s="51">
        <v>250000</v>
      </c>
    </row>
    <row r="36" spans="1:4" s="9" customFormat="1" ht="13.5" customHeight="1" x14ac:dyDescent="0.25">
      <c r="A36" s="66">
        <v>29</v>
      </c>
      <c r="B36" s="46" t="s">
        <v>275</v>
      </c>
      <c r="C36" s="51">
        <v>340000</v>
      </c>
      <c r="D36" s="51">
        <v>340000</v>
      </c>
    </row>
    <row r="37" spans="1:4" s="9" customFormat="1" ht="13.5" customHeight="1" x14ac:dyDescent="0.25">
      <c r="A37" s="66">
        <v>30</v>
      </c>
      <c r="B37" s="46" t="s">
        <v>293</v>
      </c>
      <c r="C37" s="51">
        <v>6097905</v>
      </c>
      <c r="D37" s="51">
        <v>6097905</v>
      </c>
    </row>
    <row r="38" spans="1:4" s="9" customFormat="1" ht="13.5" customHeight="1" x14ac:dyDescent="0.25">
      <c r="A38" s="66">
        <v>31</v>
      </c>
      <c r="B38" s="46" t="s">
        <v>462</v>
      </c>
      <c r="C38" s="51">
        <v>0</v>
      </c>
      <c r="D38" s="51">
        <v>16314960</v>
      </c>
    </row>
    <row r="39" spans="1:4" s="9" customFormat="1" ht="13.5" customHeight="1" x14ac:dyDescent="0.25">
      <c r="A39" s="66"/>
      <c r="B39" s="162" t="s">
        <v>487</v>
      </c>
      <c r="C39" s="163"/>
      <c r="D39" s="163">
        <v>4405039</v>
      </c>
    </row>
    <row r="40" spans="1:4" s="9" customFormat="1" ht="13.5" customHeight="1" x14ac:dyDescent="0.25">
      <c r="A40" s="141">
        <v>32</v>
      </c>
      <c r="B40" s="121" t="s">
        <v>62</v>
      </c>
      <c r="C40" s="122">
        <v>0</v>
      </c>
      <c r="D40" s="122">
        <v>1000000</v>
      </c>
    </row>
    <row r="41" spans="1:4" s="9" customFormat="1" ht="14.25" customHeight="1" x14ac:dyDescent="0.25">
      <c r="A41" s="142">
        <v>33</v>
      </c>
      <c r="B41" s="123" t="s">
        <v>63</v>
      </c>
      <c r="C41" s="124">
        <f>C8+C18+C40</f>
        <v>275165903</v>
      </c>
      <c r="D41" s="124">
        <f>D8+D18+D40</f>
        <v>293750863</v>
      </c>
    </row>
    <row r="42" spans="1:4" s="9" customFormat="1" ht="14.25" customHeight="1" x14ac:dyDescent="0.25">
      <c r="A42" s="1"/>
      <c r="B42" s="1"/>
      <c r="C42" s="1"/>
      <c r="D42" s="1"/>
    </row>
  </sheetData>
  <sheetProtection selectLockedCells="1" selectUnlockedCells="1"/>
  <mergeCells count="1">
    <mergeCell ref="A4:D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/>
  </sheetViews>
  <sheetFormatPr defaultColWidth="9.109375" defaultRowHeight="13.2" x14ac:dyDescent="0.25"/>
  <cols>
    <col min="1" max="1" width="5.6640625" style="29" customWidth="1"/>
    <col min="2" max="2" width="35.109375" style="29" customWidth="1"/>
    <col min="3" max="3" width="10.5546875" style="29" customWidth="1"/>
    <col min="4" max="5" width="10.44140625" style="29" customWidth="1"/>
    <col min="6" max="6" width="8.6640625" style="28" customWidth="1"/>
    <col min="7" max="16384" width="9.109375" style="28"/>
  </cols>
  <sheetData>
    <row r="1" spans="1:6" ht="15" customHeight="1" x14ac:dyDescent="0.25">
      <c r="F1" s="27" t="s">
        <v>371</v>
      </c>
    </row>
    <row r="2" spans="1:6" ht="15" customHeight="1" x14ac:dyDescent="0.25">
      <c r="F2" s="27" t="str">
        <f>'1. melléklet'!H2</f>
        <v>a 8/2024. (IX.16.) önkormányzati rendelethez</v>
      </c>
    </row>
    <row r="3" spans="1:6" ht="15" customHeight="1" x14ac:dyDescent="0.25">
      <c r="A3" s="33"/>
    </row>
    <row r="4" spans="1:6" ht="15" customHeight="1" x14ac:dyDescent="0.25">
      <c r="A4" s="190" t="s">
        <v>460</v>
      </c>
      <c r="B4" s="190"/>
      <c r="C4" s="190"/>
      <c r="D4" s="190"/>
      <c r="E4" s="190"/>
      <c r="F4" s="190"/>
    </row>
    <row r="5" spans="1:6" ht="15" customHeight="1" x14ac:dyDescent="0.25">
      <c r="A5" s="34"/>
      <c r="B5" s="34"/>
      <c r="C5" s="34"/>
      <c r="D5" s="34"/>
      <c r="E5" s="34"/>
      <c r="F5" s="35"/>
    </row>
    <row r="6" spans="1:6" ht="15" customHeight="1" x14ac:dyDescent="0.25">
      <c r="A6" s="112"/>
      <c r="B6" s="112" t="s">
        <v>366</v>
      </c>
      <c r="C6" s="113" t="s">
        <v>309</v>
      </c>
      <c r="D6" s="65" t="s">
        <v>363</v>
      </c>
      <c r="E6" s="65" t="s">
        <v>36</v>
      </c>
    </row>
    <row r="7" spans="1:6" ht="34.200000000000003" x14ac:dyDescent="0.25">
      <c r="A7" s="113">
        <v>1</v>
      </c>
      <c r="B7" s="113" t="s">
        <v>48</v>
      </c>
      <c r="C7" s="65" t="s">
        <v>429</v>
      </c>
      <c r="D7" s="65" t="s">
        <v>430</v>
      </c>
      <c r="E7" s="67" t="s">
        <v>411</v>
      </c>
    </row>
    <row r="8" spans="1:6" ht="18" customHeight="1" x14ac:dyDescent="0.25">
      <c r="A8" s="137">
        <v>2</v>
      </c>
      <c r="B8" s="138" t="s">
        <v>14</v>
      </c>
      <c r="C8" s="139">
        <f>'2. melléklet'!F15</f>
        <v>96205050</v>
      </c>
      <c r="D8" s="139">
        <f>'2. melléklet'!G15</f>
        <v>75859433</v>
      </c>
      <c r="E8" s="140">
        <f>D8/C8</f>
        <v>0.78851820148734397</v>
      </c>
    </row>
    <row r="9" spans="1:6" ht="18" customHeight="1" x14ac:dyDescent="0.25">
      <c r="A9" s="113">
        <v>3</v>
      </c>
      <c r="B9" s="114" t="s">
        <v>359</v>
      </c>
      <c r="C9" s="115">
        <v>2499873</v>
      </c>
      <c r="D9" s="115">
        <v>2499873</v>
      </c>
      <c r="E9" s="146"/>
    </row>
    <row r="10" spans="1:6" ht="18" customHeight="1" x14ac:dyDescent="0.25">
      <c r="A10" s="113">
        <v>4</v>
      </c>
      <c r="B10" s="114" t="s">
        <v>303</v>
      </c>
      <c r="C10" s="115">
        <f t="shared" ref="C10:D10" si="0">C8-C9</f>
        <v>93705177</v>
      </c>
      <c r="D10" s="115">
        <f t="shared" si="0"/>
        <v>73359560</v>
      </c>
      <c r="E10" s="116">
        <f>D10/C10</f>
        <v>0.7828762758753447</v>
      </c>
    </row>
    <row r="11" spans="1:6" ht="18" customHeight="1" x14ac:dyDescent="0.25">
      <c r="A11" s="137">
        <v>5</v>
      </c>
      <c r="B11" s="138" t="s">
        <v>383</v>
      </c>
      <c r="C11" s="139">
        <v>0</v>
      </c>
      <c r="D11" s="139">
        <v>0</v>
      </c>
      <c r="E11" s="145"/>
    </row>
    <row r="12" spans="1:6" ht="18" customHeight="1" x14ac:dyDescent="0.25">
      <c r="A12" s="113">
        <v>6</v>
      </c>
      <c r="B12" s="114" t="s">
        <v>359</v>
      </c>
      <c r="C12" s="115">
        <v>0</v>
      </c>
      <c r="D12" s="115">
        <v>0</v>
      </c>
      <c r="E12" s="146"/>
    </row>
    <row r="13" spans="1:6" ht="18" customHeight="1" x14ac:dyDescent="0.25">
      <c r="A13" s="113">
        <v>7</v>
      </c>
      <c r="B13" s="114" t="s">
        <v>303</v>
      </c>
      <c r="C13" s="115">
        <v>0</v>
      </c>
      <c r="D13" s="115">
        <v>0</v>
      </c>
      <c r="E13" s="146"/>
    </row>
    <row r="14" spans="1:6" ht="18" customHeight="1" x14ac:dyDescent="0.25">
      <c r="A14" s="133">
        <v>8</v>
      </c>
      <c r="B14" s="134" t="s">
        <v>360</v>
      </c>
      <c r="C14" s="135">
        <f>C8+C11</f>
        <v>96205050</v>
      </c>
      <c r="D14" s="135">
        <f t="shared" ref="D14" si="1">D8+D11</f>
        <v>75859433</v>
      </c>
      <c r="E14" s="136">
        <f>D14/C14</f>
        <v>0.78851820148734397</v>
      </c>
    </row>
  </sheetData>
  <mergeCells count="1">
    <mergeCell ref="A4:F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zoomScaleNormal="100" zoomScaleSheetLayoutView="75" workbookViewId="0"/>
  </sheetViews>
  <sheetFormatPr defaultRowHeight="13.2" x14ac:dyDescent="0.25"/>
  <cols>
    <col min="1" max="1" width="4.33203125" style="16" customWidth="1"/>
    <col min="2" max="2" width="34.44140625" customWidth="1"/>
    <col min="3" max="4" width="10" customWidth="1"/>
    <col min="5" max="5" width="8.6640625" customWidth="1"/>
    <col min="6" max="7" width="10" customWidth="1"/>
    <col min="8" max="8" width="8.6640625" customWidth="1"/>
    <col min="9" max="10" width="6.88671875" customWidth="1"/>
    <col min="11" max="11" width="7.44140625" customWidth="1"/>
    <col min="12" max="13" width="6.88671875" customWidth="1"/>
  </cols>
  <sheetData>
    <row r="1" spans="1:13" s="12" customFormat="1" ht="12" x14ac:dyDescent="0.25">
      <c r="M1" s="10" t="s">
        <v>252</v>
      </c>
    </row>
    <row r="2" spans="1:13" s="12" customFormat="1" ht="12" x14ac:dyDescent="0.25">
      <c r="A2" s="1"/>
      <c r="B2" s="1"/>
      <c r="C2" s="1"/>
      <c r="D2" s="1"/>
      <c r="E2" s="1"/>
      <c r="F2" s="1"/>
      <c r="G2" s="1"/>
      <c r="H2" s="1"/>
      <c r="M2" s="2" t="str">
        <f>'1. melléklet'!H2</f>
        <v>a 8/2024. (IX.16.) önkormányzati rendelethez</v>
      </c>
    </row>
    <row r="3" spans="1:13" s="12" customFormat="1" ht="6.75" customHeight="1" x14ac:dyDescent="0.25">
      <c r="A3" s="11"/>
    </row>
    <row r="4" spans="1:13" s="12" customFormat="1" ht="12" x14ac:dyDescent="0.25">
      <c r="A4" s="172" t="s">
        <v>463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</row>
    <row r="5" spans="1:13" s="12" customFormat="1" ht="12" x14ac:dyDescent="0.2">
      <c r="L5" s="4"/>
      <c r="M5" s="4"/>
    </row>
    <row r="6" spans="1:13" s="12" customFormat="1" ht="12" x14ac:dyDescent="0.25">
      <c r="A6" s="65"/>
      <c r="B6" s="67" t="s">
        <v>33</v>
      </c>
      <c r="C6" s="67" t="s">
        <v>34</v>
      </c>
      <c r="D6" s="67" t="s">
        <v>35</v>
      </c>
      <c r="E6" s="67" t="s">
        <v>37</v>
      </c>
      <c r="F6" s="67" t="s">
        <v>38</v>
      </c>
      <c r="G6" s="67" t="s">
        <v>39</v>
      </c>
      <c r="H6" s="67" t="s">
        <v>88</v>
      </c>
      <c r="I6" s="67" t="s">
        <v>41</v>
      </c>
      <c r="J6" s="101" t="s">
        <v>362</v>
      </c>
      <c r="K6" s="101" t="s">
        <v>89</v>
      </c>
    </row>
    <row r="7" spans="1:13" s="12" customFormat="1" ht="30.6" x14ac:dyDescent="0.25">
      <c r="A7" s="65">
        <v>1</v>
      </c>
      <c r="B7" s="67" t="s">
        <v>32</v>
      </c>
      <c r="C7" s="67" t="s">
        <v>465</v>
      </c>
      <c r="D7" s="67" t="s">
        <v>466</v>
      </c>
      <c r="E7" s="67" t="s">
        <v>411</v>
      </c>
      <c r="F7" s="67" t="s">
        <v>467</v>
      </c>
      <c r="G7" s="67" t="s">
        <v>468</v>
      </c>
      <c r="H7" s="67" t="s">
        <v>411</v>
      </c>
      <c r="I7" s="67" t="s">
        <v>85</v>
      </c>
      <c r="J7" s="67" t="s">
        <v>86</v>
      </c>
      <c r="K7" s="67" t="s">
        <v>397</v>
      </c>
    </row>
    <row r="8" spans="1:13" s="12" customFormat="1" ht="20.399999999999999" x14ac:dyDescent="0.25">
      <c r="A8" s="65">
        <v>2</v>
      </c>
      <c r="B8" s="102" t="s">
        <v>209</v>
      </c>
      <c r="C8" s="52">
        <v>3312172</v>
      </c>
      <c r="D8" s="52">
        <v>3312172</v>
      </c>
      <c r="E8" s="103">
        <f>D8/C8</f>
        <v>1</v>
      </c>
      <c r="F8" s="52">
        <v>39044595</v>
      </c>
      <c r="G8" s="52">
        <v>39044595</v>
      </c>
      <c r="H8" s="103">
        <f t="shared" ref="H8:H16" si="0">G8/F8</f>
        <v>1</v>
      </c>
      <c r="I8" s="66" t="s">
        <v>87</v>
      </c>
      <c r="J8" s="66"/>
      <c r="K8" s="66"/>
    </row>
    <row r="9" spans="1:13" s="12" customFormat="1" ht="15" customHeight="1" x14ac:dyDescent="0.25">
      <c r="A9" s="65">
        <v>3</v>
      </c>
      <c r="B9" s="104" t="s">
        <v>227</v>
      </c>
      <c r="C9" s="52">
        <v>889000</v>
      </c>
      <c r="D9" s="52">
        <v>889000</v>
      </c>
      <c r="E9" s="103">
        <f t="shared" ref="E9:E12" si="1">D9/C9</f>
        <v>1</v>
      </c>
      <c r="F9" s="52">
        <v>2028403</v>
      </c>
      <c r="G9" s="52">
        <v>2028403</v>
      </c>
      <c r="H9" s="103">
        <f t="shared" si="0"/>
        <v>1</v>
      </c>
      <c r="I9" s="66" t="s">
        <v>87</v>
      </c>
      <c r="J9" s="66"/>
      <c r="K9" s="66"/>
    </row>
    <row r="10" spans="1:13" s="12" customFormat="1" ht="20.399999999999999" x14ac:dyDescent="0.25">
      <c r="A10" s="65">
        <v>4</v>
      </c>
      <c r="B10" s="102" t="s">
        <v>207</v>
      </c>
      <c r="C10" s="52">
        <v>31584250</v>
      </c>
      <c r="D10" s="52">
        <v>38584250</v>
      </c>
      <c r="E10" s="103">
        <f t="shared" si="1"/>
        <v>1.2216294513879544</v>
      </c>
      <c r="F10" s="52">
        <v>261473571</v>
      </c>
      <c r="G10" s="52">
        <v>282193570</v>
      </c>
      <c r="H10" s="103">
        <f t="shared" si="0"/>
        <v>1.0792431866852041</v>
      </c>
      <c r="I10" s="66" t="s">
        <v>87</v>
      </c>
      <c r="J10" s="66"/>
      <c r="K10" s="66"/>
    </row>
    <row r="11" spans="1:13" s="12" customFormat="1" ht="27" customHeight="1" x14ac:dyDescent="0.25">
      <c r="A11" s="65">
        <v>5</v>
      </c>
      <c r="B11" s="102" t="s">
        <v>210</v>
      </c>
      <c r="C11" s="52">
        <v>0</v>
      </c>
      <c r="D11" s="52">
        <v>0</v>
      </c>
      <c r="E11" s="107"/>
      <c r="F11" s="52">
        <v>12736638</v>
      </c>
      <c r="G11" s="52">
        <v>14006638</v>
      </c>
      <c r="H11" s="103">
        <f t="shared" si="0"/>
        <v>1.0997123416713264</v>
      </c>
      <c r="I11" s="66" t="s">
        <v>87</v>
      </c>
      <c r="J11" s="66"/>
      <c r="K11" s="66"/>
    </row>
    <row r="12" spans="1:13" s="12" customFormat="1" ht="20.399999999999999" x14ac:dyDescent="0.25">
      <c r="A12" s="65">
        <v>6</v>
      </c>
      <c r="B12" s="105" t="s">
        <v>212</v>
      </c>
      <c r="C12" s="52">
        <v>60820153</v>
      </c>
      <c r="D12" s="52">
        <v>60820153</v>
      </c>
      <c r="E12" s="103">
        <f t="shared" si="1"/>
        <v>1</v>
      </c>
      <c r="F12" s="52">
        <v>2281132</v>
      </c>
      <c r="G12" s="52">
        <v>5875253</v>
      </c>
      <c r="H12" s="103">
        <f t="shared" si="0"/>
        <v>2.5755865947257766</v>
      </c>
      <c r="I12" s="66" t="s">
        <v>87</v>
      </c>
      <c r="J12" s="66"/>
      <c r="K12" s="66"/>
    </row>
    <row r="13" spans="1:13" s="12" customFormat="1" ht="15" customHeight="1" x14ac:dyDescent="0.25">
      <c r="A13" s="65">
        <v>7</v>
      </c>
      <c r="B13" s="105" t="s">
        <v>407</v>
      </c>
      <c r="C13" s="106"/>
      <c r="D13" s="106"/>
      <c r="E13" s="107"/>
      <c r="F13" s="52">
        <v>2749018</v>
      </c>
      <c r="G13" s="52">
        <v>2794018</v>
      </c>
      <c r="H13" s="103">
        <f t="shared" si="0"/>
        <v>1.0163694817567583</v>
      </c>
      <c r="I13" s="66" t="s">
        <v>87</v>
      </c>
      <c r="J13" s="66"/>
      <c r="K13" s="66"/>
    </row>
    <row r="14" spans="1:13" s="12" customFormat="1" ht="15" customHeight="1" x14ac:dyDescent="0.25">
      <c r="A14" s="65">
        <v>8</v>
      </c>
      <c r="B14" s="105" t="s">
        <v>213</v>
      </c>
      <c r="C14" s="52">
        <v>0</v>
      </c>
      <c r="D14" s="52">
        <v>0</v>
      </c>
      <c r="E14" s="107"/>
      <c r="F14" s="52">
        <v>27108904</v>
      </c>
      <c r="G14" s="52">
        <v>30892252</v>
      </c>
      <c r="H14" s="103">
        <f t="shared" si="0"/>
        <v>1.13956108295636</v>
      </c>
      <c r="I14" s="66" t="s">
        <v>87</v>
      </c>
      <c r="J14" s="66"/>
      <c r="K14" s="66"/>
    </row>
    <row r="15" spans="1:13" s="12" customFormat="1" ht="15" customHeight="1" x14ac:dyDescent="0.25">
      <c r="A15" s="65">
        <v>9</v>
      </c>
      <c r="B15" s="105" t="s">
        <v>214</v>
      </c>
      <c r="C15" s="106"/>
      <c r="D15" s="106"/>
      <c r="E15" s="107"/>
      <c r="F15" s="52">
        <v>0</v>
      </c>
      <c r="G15" s="52">
        <v>0</v>
      </c>
      <c r="H15" s="107"/>
      <c r="I15" s="66" t="s">
        <v>87</v>
      </c>
      <c r="J15" s="66"/>
      <c r="K15" s="66"/>
    </row>
    <row r="16" spans="1:13" s="12" customFormat="1" ht="15" customHeight="1" x14ac:dyDescent="0.25">
      <c r="A16" s="65">
        <v>10</v>
      </c>
      <c r="B16" s="105" t="s">
        <v>215</v>
      </c>
      <c r="C16" s="106"/>
      <c r="D16" s="106"/>
      <c r="E16" s="107"/>
      <c r="F16" s="52">
        <v>759000</v>
      </c>
      <c r="G16" s="52">
        <v>759000</v>
      </c>
      <c r="H16" s="103">
        <f t="shared" si="0"/>
        <v>1</v>
      </c>
      <c r="I16" s="66" t="s">
        <v>87</v>
      </c>
      <c r="J16" s="66"/>
      <c r="K16" s="66"/>
    </row>
    <row r="17" spans="1:11" s="12" customFormat="1" ht="15" customHeight="1" x14ac:dyDescent="0.25">
      <c r="A17" s="65">
        <v>11</v>
      </c>
      <c r="B17" s="105" t="s">
        <v>274</v>
      </c>
      <c r="C17" s="52">
        <v>0</v>
      </c>
      <c r="D17" s="52">
        <v>0</v>
      </c>
      <c r="E17" s="107"/>
      <c r="F17" s="52">
        <v>0</v>
      </c>
      <c r="G17" s="52">
        <v>0</v>
      </c>
      <c r="H17" s="107"/>
      <c r="I17" s="66"/>
      <c r="J17" s="66" t="s">
        <v>87</v>
      </c>
      <c r="K17" s="66"/>
    </row>
    <row r="18" spans="1:11" s="12" customFormat="1" ht="15" customHeight="1" x14ac:dyDescent="0.25">
      <c r="A18" s="65">
        <v>12</v>
      </c>
      <c r="B18" s="105" t="s">
        <v>464</v>
      </c>
      <c r="C18" s="52"/>
      <c r="D18" s="52">
        <v>1700002</v>
      </c>
      <c r="E18" s="107"/>
      <c r="F18" s="52">
        <v>0</v>
      </c>
      <c r="G18" s="52">
        <v>1700002</v>
      </c>
      <c r="H18" s="107"/>
      <c r="I18" s="66"/>
      <c r="J18" s="66" t="s">
        <v>87</v>
      </c>
      <c r="K18" s="66"/>
    </row>
    <row r="19" spans="1:11" s="12" customFormat="1" ht="15" customHeight="1" x14ac:dyDescent="0.25">
      <c r="A19" s="65">
        <v>13</v>
      </c>
      <c r="B19" s="104" t="s">
        <v>461</v>
      </c>
      <c r="C19" s="52">
        <v>3400000</v>
      </c>
      <c r="D19" s="52">
        <v>3400000</v>
      </c>
      <c r="E19" s="103">
        <f t="shared" ref="E19" si="2">D19/C19</f>
        <v>1</v>
      </c>
      <c r="F19" s="52">
        <v>0</v>
      </c>
      <c r="G19" s="52">
        <v>0</v>
      </c>
      <c r="H19" s="107"/>
      <c r="I19" s="66"/>
      <c r="J19" s="66" t="s">
        <v>87</v>
      </c>
      <c r="K19" s="66"/>
    </row>
    <row r="20" spans="1:11" s="12" customFormat="1" ht="20.399999999999999" x14ac:dyDescent="0.25">
      <c r="A20" s="65">
        <v>14</v>
      </c>
      <c r="B20" s="102" t="s">
        <v>204</v>
      </c>
      <c r="C20" s="106"/>
      <c r="D20" s="106"/>
      <c r="E20" s="107"/>
      <c r="F20" s="52">
        <v>7250000</v>
      </c>
      <c r="G20" s="52">
        <v>7250000</v>
      </c>
      <c r="H20" s="103">
        <f>G20/F20</f>
        <v>1</v>
      </c>
      <c r="I20" s="66" t="s">
        <v>87</v>
      </c>
      <c r="J20" s="66"/>
      <c r="K20" s="66"/>
    </row>
    <row r="21" spans="1:11" s="12" customFormat="1" ht="20.399999999999999" x14ac:dyDescent="0.25">
      <c r="A21" s="65">
        <v>15</v>
      </c>
      <c r="B21" s="102" t="s">
        <v>203</v>
      </c>
      <c r="C21" s="106"/>
      <c r="D21" s="106"/>
      <c r="E21" s="107"/>
      <c r="F21" s="52">
        <v>1270000</v>
      </c>
      <c r="G21" s="52">
        <v>1270000</v>
      </c>
      <c r="H21" s="103">
        <f>G21/F21</f>
        <v>1</v>
      </c>
      <c r="I21" s="66" t="s">
        <v>87</v>
      </c>
      <c r="J21" s="66"/>
      <c r="K21" s="66"/>
    </row>
    <row r="22" spans="1:11" s="12" customFormat="1" ht="15" customHeight="1" x14ac:dyDescent="0.25">
      <c r="A22" s="65">
        <v>16</v>
      </c>
      <c r="B22" s="102" t="s">
        <v>202</v>
      </c>
      <c r="C22" s="108">
        <v>10795000</v>
      </c>
      <c r="D22" s="108">
        <v>13869121</v>
      </c>
      <c r="E22" s="103">
        <f t="shared" ref="E22:E23" si="3">D22/C22</f>
        <v>1.2847726725335804</v>
      </c>
      <c r="F22" s="52">
        <v>16951960</v>
      </c>
      <c r="G22" s="52">
        <v>16951960</v>
      </c>
      <c r="H22" s="103">
        <f t="shared" ref="H22:H24" si="4">G22/F22</f>
        <v>1</v>
      </c>
      <c r="I22" s="66" t="s">
        <v>87</v>
      </c>
      <c r="J22" s="66"/>
      <c r="K22" s="66"/>
    </row>
    <row r="23" spans="1:11" s="12" customFormat="1" ht="12" x14ac:dyDescent="0.25">
      <c r="A23" s="65">
        <v>17</v>
      </c>
      <c r="B23" s="102" t="s">
        <v>289</v>
      </c>
      <c r="C23" s="108">
        <v>7819284</v>
      </c>
      <c r="D23" s="108">
        <v>7819284</v>
      </c>
      <c r="E23" s="103">
        <f t="shared" si="3"/>
        <v>1</v>
      </c>
      <c r="F23" s="52">
        <v>26451264</v>
      </c>
      <c r="G23" s="52">
        <v>26451264</v>
      </c>
      <c r="H23" s="103">
        <f t="shared" si="4"/>
        <v>1</v>
      </c>
      <c r="I23" s="66"/>
      <c r="J23" s="66" t="s">
        <v>87</v>
      </c>
      <c r="K23" s="66"/>
    </row>
    <row r="24" spans="1:11" s="12" customFormat="1" ht="15" customHeight="1" x14ac:dyDescent="0.25">
      <c r="A24" s="65">
        <v>18</v>
      </c>
      <c r="B24" s="105" t="s">
        <v>211</v>
      </c>
      <c r="C24" s="106"/>
      <c r="D24" s="106"/>
      <c r="E24" s="107"/>
      <c r="F24" s="52">
        <v>23916000</v>
      </c>
      <c r="G24" s="52">
        <v>23916000</v>
      </c>
      <c r="H24" s="103">
        <f t="shared" si="4"/>
        <v>1</v>
      </c>
      <c r="I24" s="66" t="s">
        <v>87</v>
      </c>
      <c r="J24" s="66"/>
      <c r="K24" s="66"/>
    </row>
    <row r="25" spans="1:11" s="12" customFormat="1" ht="15" customHeight="1" x14ac:dyDescent="0.25">
      <c r="A25" s="65">
        <v>19</v>
      </c>
      <c r="B25" s="102" t="s">
        <v>208</v>
      </c>
      <c r="C25" s="52">
        <v>0</v>
      </c>
      <c r="D25" s="52">
        <v>0</v>
      </c>
      <c r="E25" s="107"/>
      <c r="F25" s="52">
        <v>49274773</v>
      </c>
      <c r="G25" s="52">
        <v>49274773</v>
      </c>
      <c r="H25" s="103">
        <f t="shared" ref="H25:H40" si="5">G25/F25</f>
        <v>1</v>
      </c>
      <c r="I25" s="66" t="s">
        <v>87</v>
      </c>
      <c r="J25" s="66"/>
      <c r="K25" s="66"/>
    </row>
    <row r="26" spans="1:11" s="12" customFormat="1" ht="15" customHeight="1" x14ac:dyDescent="0.25">
      <c r="A26" s="65">
        <v>20</v>
      </c>
      <c r="B26" s="102" t="s">
        <v>265</v>
      </c>
      <c r="C26" s="106"/>
      <c r="D26" s="106"/>
      <c r="E26" s="107"/>
      <c r="F26" s="52">
        <v>7604000</v>
      </c>
      <c r="G26" s="52">
        <v>7604000</v>
      </c>
      <c r="H26" s="103">
        <f t="shared" si="5"/>
        <v>1</v>
      </c>
      <c r="I26" s="66" t="s">
        <v>87</v>
      </c>
      <c r="J26" s="66"/>
      <c r="K26" s="66"/>
    </row>
    <row r="27" spans="1:11" s="12" customFormat="1" ht="15" customHeight="1" x14ac:dyDescent="0.25">
      <c r="A27" s="65">
        <v>21</v>
      </c>
      <c r="B27" s="105" t="s">
        <v>218</v>
      </c>
      <c r="C27" s="106"/>
      <c r="D27" s="106"/>
      <c r="E27" s="107"/>
      <c r="F27" s="52">
        <v>2130000</v>
      </c>
      <c r="G27" s="52">
        <v>2130000</v>
      </c>
      <c r="H27" s="103">
        <f t="shared" si="5"/>
        <v>1</v>
      </c>
      <c r="I27" s="66" t="s">
        <v>87</v>
      </c>
      <c r="J27" s="66"/>
      <c r="K27" s="66"/>
    </row>
    <row r="28" spans="1:11" s="12" customFormat="1" ht="15" customHeight="1" x14ac:dyDescent="0.25">
      <c r="A28" s="65">
        <v>22</v>
      </c>
      <c r="B28" s="105" t="s">
        <v>220</v>
      </c>
      <c r="C28" s="106"/>
      <c r="D28" s="106"/>
      <c r="E28" s="107"/>
      <c r="F28" s="52">
        <v>2175000</v>
      </c>
      <c r="G28" s="52">
        <v>2175000</v>
      </c>
      <c r="H28" s="103">
        <f t="shared" si="5"/>
        <v>1</v>
      </c>
      <c r="I28" s="66" t="s">
        <v>87</v>
      </c>
      <c r="J28" s="66"/>
      <c r="K28" s="66"/>
    </row>
    <row r="29" spans="1:11" s="12" customFormat="1" ht="15" customHeight="1" x14ac:dyDescent="0.25">
      <c r="A29" s="65">
        <v>23</v>
      </c>
      <c r="B29" s="105" t="s">
        <v>221</v>
      </c>
      <c r="C29" s="52">
        <v>1768300</v>
      </c>
      <c r="D29" s="52">
        <v>1768300</v>
      </c>
      <c r="E29" s="103">
        <f t="shared" ref="E29" si="6">D29/C29</f>
        <v>1</v>
      </c>
      <c r="F29" s="52">
        <v>4420560</v>
      </c>
      <c r="G29" s="52">
        <v>4420560</v>
      </c>
      <c r="H29" s="103">
        <f t="shared" si="5"/>
        <v>1</v>
      </c>
      <c r="I29" s="66" t="s">
        <v>87</v>
      </c>
      <c r="J29" s="66"/>
      <c r="K29" s="66"/>
    </row>
    <row r="30" spans="1:11" s="12" customFormat="1" ht="15" customHeight="1" x14ac:dyDescent="0.25">
      <c r="A30" s="65">
        <v>24</v>
      </c>
      <c r="B30" s="105" t="s">
        <v>219</v>
      </c>
      <c r="C30" s="106"/>
      <c r="D30" s="106"/>
      <c r="E30" s="107"/>
      <c r="F30" s="52">
        <v>150000</v>
      </c>
      <c r="G30" s="52">
        <v>150000</v>
      </c>
      <c r="H30" s="103">
        <f t="shared" si="5"/>
        <v>1</v>
      </c>
      <c r="I30" s="66" t="s">
        <v>87</v>
      </c>
      <c r="J30" s="66"/>
      <c r="K30" s="66"/>
    </row>
    <row r="31" spans="1:11" s="12" customFormat="1" ht="15" customHeight="1" x14ac:dyDescent="0.25">
      <c r="A31" s="65">
        <v>25</v>
      </c>
      <c r="B31" s="104" t="s">
        <v>225</v>
      </c>
      <c r="C31" s="106"/>
      <c r="D31" s="106"/>
      <c r="E31" s="107"/>
      <c r="F31" s="52">
        <v>797200</v>
      </c>
      <c r="G31" s="52">
        <v>797200</v>
      </c>
      <c r="H31" s="103">
        <f t="shared" si="5"/>
        <v>1</v>
      </c>
      <c r="I31" s="66" t="s">
        <v>87</v>
      </c>
      <c r="J31" s="66"/>
      <c r="K31" s="66"/>
    </row>
    <row r="32" spans="1:11" s="12" customFormat="1" ht="12" x14ac:dyDescent="0.25">
      <c r="A32" s="65">
        <v>26</v>
      </c>
      <c r="B32" s="104" t="s">
        <v>226</v>
      </c>
      <c r="C32" s="52">
        <v>110997500</v>
      </c>
      <c r="D32" s="52">
        <v>112534500</v>
      </c>
      <c r="E32" s="103">
        <f t="shared" ref="E32" si="7">D32/C32</f>
        <v>1.013847158719791</v>
      </c>
      <c r="F32" s="52">
        <v>93382459</v>
      </c>
      <c r="G32" s="52">
        <v>93382459</v>
      </c>
      <c r="H32" s="103">
        <f t="shared" si="5"/>
        <v>1</v>
      </c>
      <c r="I32" s="66"/>
      <c r="J32" s="66" t="s">
        <v>87</v>
      </c>
      <c r="K32" s="66"/>
    </row>
    <row r="33" spans="1:13" s="12" customFormat="1" ht="15" customHeight="1" x14ac:dyDescent="0.25">
      <c r="A33" s="65">
        <v>27</v>
      </c>
      <c r="B33" s="104" t="s">
        <v>224</v>
      </c>
      <c r="C33" s="106"/>
      <c r="D33" s="106"/>
      <c r="E33" s="107"/>
      <c r="F33" s="52">
        <v>1259345</v>
      </c>
      <c r="G33" s="52">
        <v>1259345</v>
      </c>
      <c r="H33" s="103">
        <f t="shared" si="5"/>
        <v>1</v>
      </c>
      <c r="I33" s="66" t="s">
        <v>87</v>
      </c>
      <c r="J33" s="66"/>
      <c r="K33" s="66"/>
    </row>
    <row r="34" spans="1:13" s="12" customFormat="1" ht="20.399999999999999" x14ac:dyDescent="0.25">
      <c r="A34" s="65">
        <v>28</v>
      </c>
      <c r="B34" s="104" t="s">
        <v>284</v>
      </c>
      <c r="C34" s="52">
        <v>127000</v>
      </c>
      <c r="D34" s="52">
        <v>127000</v>
      </c>
      <c r="E34" s="103">
        <f t="shared" ref="E34" si="8">D34/C34</f>
        <v>1</v>
      </c>
      <c r="F34" s="52">
        <v>26621932</v>
      </c>
      <c r="G34" s="52">
        <v>26621932</v>
      </c>
      <c r="H34" s="103">
        <f t="shared" si="5"/>
        <v>1</v>
      </c>
      <c r="I34" s="66" t="s">
        <v>87</v>
      </c>
      <c r="J34" s="66"/>
      <c r="K34" s="66"/>
    </row>
    <row r="35" spans="1:13" s="12" customFormat="1" ht="15" customHeight="1" x14ac:dyDescent="0.25">
      <c r="A35" s="65">
        <v>29</v>
      </c>
      <c r="B35" s="105" t="s">
        <v>206</v>
      </c>
      <c r="C35" s="52">
        <v>0</v>
      </c>
      <c r="D35" s="52">
        <v>0</v>
      </c>
      <c r="E35" s="107"/>
      <c r="F35" s="52">
        <v>635000</v>
      </c>
      <c r="G35" s="52">
        <v>635000</v>
      </c>
      <c r="H35" s="103">
        <f t="shared" si="5"/>
        <v>1</v>
      </c>
      <c r="I35" s="66"/>
      <c r="J35" s="66" t="s">
        <v>87</v>
      </c>
      <c r="K35" s="66"/>
    </row>
    <row r="36" spans="1:13" s="12" customFormat="1" ht="15" customHeight="1" x14ac:dyDescent="0.25">
      <c r="A36" s="65">
        <v>30</v>
      </c>
      <c r="B36" s="104" t="s">
        <v>223</v>
      </c>
      <c r="C36" s="52">
        <v>0</v>
      </c>
      <c r="D36" s="52">
        <v>0</v>
      </c>
      <c r="E36" s="107"/>
      <c r="F36" s="52">
        <v>8250000</v>
      </c>
      <c r="G36" s="52">
        <v>9250000</v>
      </c>
      <c r="H36" s="103">
        <f t="shared" si="5"/>
        <v>1.1212121212121211</v>
      </c>
      <c r="I36" s="66"/>
      <c r="J36" s="66" t="s">
        <v>87</v>
      </c>
      <c r="K36" s="66"/>
    </row>
    <row r="37" spans="1:13" s="12" customFormat="1" ht="15" customHeight="1" x14ac:dyDescent="0.25">
      <c r="A37" s="65">
        <v>31</v>
      </c>
      <c r="B37" s="105" t="s">
        <v>216</v>
      </c>
      <c r="C37" s="106"/>
      <c r="D37" s="106"/>
      <c r="E37" s="107"/>
      <c r="F37" s="52">
        <v>26686288</v>
      </c>
      <c r="G37" s="52">
        <v>27183311</v>
      </c>
      <c r="H37" s="103">
        <f t="shared" si="5"/>
        <v>1.0186246584762932</v>
      </c>
      <c r="I37" s="66" t="s">
        <v>87</v>
      </c>
      <c r="J37" s="66"/>
      <c r="K37" s="66"/>
    </row>
    <row r="38" spans="1:13" s="12" customFormat="1" ht="12" x14ac:dyDescent="0.25">
      <c r="A38" s="65">
        <v>32</v>
      </c>
      <c r="B38" s="102" t="s">
        <v>217</v>
      </c>
      <c r="C38" s="52">
        <v>1300000</v>
      </c>
      <c r="D38" s="52">
        <v>1300000</v>
      </c>
      <c r="E38" s="103">
        <f t="shared" ref="E38:E39" si="9">D38/C38</f>
        <v>1</v>
      </c>
      <c r="F38" s="52">
        <v>8094712</v>
      </c>
      <c r="G38" s="52">
        <v>8094669</v>
      </c>
      <c r="H38" s="103">
        <f t="shared" si="5"/>
        <v>0.99999468789006951</v>
      </c>
      <c r="I38" s="66" t="s">
        <v>87</v>
      </c>
      <c r="J38" s="66"/>
      <c r="K38" s="66"/>
    </row>
    <row r="39" spans="1:13" s="12" customFormat="1" ht="15" customHeight="1" x14ac:dyDescent="0.25">
      <c r="A39" s="65">
        <v>33</v>
      </c>
      <c r="B39" s="105" t="s">
        <v>205</v>
      </c>
      <c r="C39" s="51">
        <v>316800</v>
      </c>
      <c r="D39" s="51">
        <v>316800</v>
      </c>
      <c r="E39" s="103">
        <f t="shared" si="9"/>
        <v>1</v>
      </c>
      <c r="F39" s="52">
        <v>1452000</v>
      </c>
      <c r="G39" s="52">
        <v>1819320</v>
      </c>
      <c r="H39" s="103">
        <f t="shared" si="5"/>
        <v>1.2529752066115702</v>
      </c>
      <c r="I39" s="66" t="s">
        <v>87</v>
      </c>
      <c r="J39" s="66"/>
      <c r="K39" s="66"/>
    </row>
    <row r="40" spans="1:13" s="12" customFormat="1" ht="20.399999999999999" x14ac:dyDescent="0.25">
      <c r="A40" s="65">
        <v>34</v>
      </c>
      <c r="B40" s="102" t="s">
        <v>222</v>
      </c>
      <c r="C40" s="164"/>
      <c r="D40" s="164"/>
      <c r="E40" s="107"/>
      <c r="F40" s="52">
        <v>4285200</v>
      </c>
      <c r="G40" s="52">
        <v>4285200</v>
      </c>
      <c r="H40" s="103">
        <f t="shared" si="5"/>
        <v>1</v>
      </c>
      <c r="I40" s="66" t="s">
        <v>87</v>
      </c>
      <c r="J40" s="66"/>
      <c r="K40" s="66"/>
    </row>
    <row r="41" spans="1:13" s="12" customFormat="1" ht="20.399999999999999" x14ac:dyDescent="0.25">
      <c r="A41" s="65">
        <v>35</v>
      </c>
      <c r="B41" s="102" t="s">
        <v>266</v>
      </c>
      <c r="C41" s="51">
        <v>132000000</v>
      </c>
      <c r="D41" s="51">
        <v>132000000</v>
      </c>
      <c r="E41" s="103">
        <f t="shared" ref="E41:E43" si="10">D41/C41</f>
        <v>1</v>
      </c>
      <c r="F41" s="106"/>
      <c r="G41" s="106"/>
      <c r="H41" s="106"/>
      <c r="I41" s="66" t="s">
        <v>87</v>
      </c>
      <c r="J41" s="66"/>
      <c r="K41" s="66"/>
    </row>
    <row r="42" spans="1:13" s="12" customFormat="1" ht="20.399999999999999" x14ac:dyDescent="0.25">
      <c r="A42" s="65">
        <v>36</v>
      </c>
      <c r="B42" s="102" t="s">
        <v>419</v>
      </c>
      <c r="C42" s="51">
        <v>154000000</v>
      </c>
      <c r="D42" s="51">
        <v>161925103</v>
      </c>
      <c r="E42" s="103">
        <f t="shared" si="10"/>
        <v>1.0514617077922077</v>
      </c>
      <c r="F42" s="52">
        <v>151000000</v>
      </c>
      <c r="G42" s="52">
        <v>159605073</v>
      </c>
      <c r="H42" s="103">
        <f t="shared" ref="H42:H44" si="11">G42/F42</f>
        <v>1.0569872384105961</v>
      </c>
      <c r="I42" s="66"/>
      <c r="J42" s="66" t="s">
        <v>87</v>
      </c>
      <c r="K42" s="66"/>
      <c r="L42" s="54"/>
      <c r="M42" s="54"/>
    </row>
    <row r="43" spans="1:13" s="12" customFormat="1" ht="15" customHeight="1" x14ac:dyDescent="0.25">
      <c r="A43" s="65">
        <v>37</v>
      </c>
      <c r="B43" s="71" t="s">
        <v>45</v>
      </c>
      <c r="C43" s="97">
        <f>SUM(C8:C42)</f>
        <v>519129459</v>
      </c>
      <c r="D43" s="97">
        <f>SUM(D8:D42)</f>
        <v>540365685</v>
      </c>
      <c r="E43" s="103">
        <f t="shared" si="10"/>
        <v>1.04090737990656</v>
      </c>
      <c r="F43" s="97">
        <f>SUM(F8:F42)</f>
        <v>812238954</v>
      </c>
      <c r="G43" s="97">
        <f>SUM(G8:G42)</f>
        <v>853820797</v>
      </c>
      <c r="H43" s="103">
        <f t="shared" si="11"/>
        <v>1.0511941009418764</v>
      </c>
      <c r="I43" s="66"/>
      <c r="J43" s="66"/>
      <c r="K43" s="66"/>
      <c r="M43" s="54"/>
    </row>
    <row r="44" spans="1:13" s="12" customFormat="1" ht="15" customHeight="1" x14ac:dyDescent="0.25">
      <c r="A44" s="65">
        <v>38</v>
      </c>
      <c r="B44" s="63" t="s">
        <v>46</v>
      </c>
      <c r="C44" s="52">
        <f>'3. melléklet'!E48+'4. melléklet'!E16</f>
        <v>389314545</v>
      </c>
      <c r="D44" s="52">
        <f>'3. melléklet'!F48+'4. melléklet'!F16</f>
        <v>389314545</v>
      </c>
      <c r="E44" s="103">
        <f t="shared" ref="E44:E45" si="12">D44/C44</f>
        <v>1</v>
      </c>
      <c r="F44" s="52">
        <f>'3. melléklet'!E82</f>
        <v>96205050</v>
      </c>
      <c r="G44" s="52">
        <f>'3. melléklet'!F82</f>
        <v>75859433</v>
      </c>
      <c r="H44" s="103">
        <f t="shared" si="11"/>
        <v>0.78851820148734397</v>
      </c>
      <c r="I44" s="66"/>
      <c r="J44" s="66"/>
      <c r="K44" s="66"/>
    </row>
    <row r="45" spans="1:13" s="12" customFormat="1" ht="15" customHeight="1" x14ac:dyDescent="0.25">
      <c r="A45" s="65">
        <v>39</v>
      </c>
      <c r="B45" s="111" t="s">
        <v>47</v>
      </c>
      <c r="C45" s="109">
        <f>SUM(C43:C44)</f>
        <v>908444004</v>
      </c>
      <c r="D45" s="109">
        <f>SUM(D43:D44)</f>
        <v>929680230</v>
      </c>
      <c r="E45" s="110">
        <f t="shared" si="12"/>
        <v>1.0233764832025904</v>
      </c>
      <c r="F45" s="109">
        <f>SUM(F43:F44)</f>
        <v>908444004</v>
      </c>
      <c r="G45" s="109">
        <f>SUM(G43:G44)</f>
        <v>929680230</v>
      </c>
      <c r="H45" s="147">
        <f t="shared" ref="H45" si="13">G45/F45</f>
        <v>1.0233764832025904</v>
      </c>
      <c r="I45" s="66"/>
      <c r="J45" s="66"/>
      <c r="K45" s="66"/>
    </row>
    <row r="46" spans="1:13" s="9" customFormat="1" x14ac:dyDescent="0.25">
      <c r="A46" s="17"/>
      <c r="D46" s="20"/>
      <c r="H46" s="20"/>
    </row>
    <row r="47" spans="1:13" s="9" customFormat="1" x14ac:dyDescent="0.25">
      <c r="A47" s="17"/>
    </row>
    <row r="48" spans="1:13" s="9" customFormat="1" x14ac:dyDescent="0.25">
      <c r="A48" s="17"/>
      <c r="D48" s="20"/>
      <c r="H48" s="20"/>
    </row>
    <row r="49" spans="1:1" s="9" customFormat="1" x14ac:dyDescent="0.25">
      <c r="A49" s="17"/>
    </row>
    <row r="50" spans="1:1" s="9" customFormat="1" x14ac:dyDescent="0.25">
      <c r="A50" s="17"/>
    </row>
    <row r="51" spans="1:1" s="9" customFormat="1" x14ac:dyDescent="0.25">
      <c r="A51" s="17"/>
    </row>
    <row r="52" spans="1:1" s="9" customFormat="1" x14ac:dyDescent="0.25">
      <c r="A52" s="17"/>
    </row>
    <row r="53" spans="1:1" s="9" customFormat="1" x14ac:dyDescent="0.25">
      <c r="A53" s="17"/>
    </row>
    <row r="54" spans="1:1" s="9" customFormat="1" x14ac:dyDescent="0.25">
      <c r="A54" s="17"/>
    </row>
    <row r="55" spans="1:1" s="9" customFormat="1" x14ac:dyDescent="0.25">
      <c r="A55" s="17"/>
    </row>
    <row r="56" spans="1:1" s="9" customFormat="1" x14ac:dyDescent="0.25">
      <c r="A56" s="17"/>
    </row>
    <row r="57" spans="1:1" s="9" customFormat="1" x14ac:dyDescent="0.25">
      <c r="A57" s="17"/>
    </row>
    <row r="58" spans="1:1" s="9" customFormat="1" x14ac:dyDescent="0.25">
      <c r="A58" s="17"/>
    </row>
    <row r="59" spans="1:1" s="9" customFormat="1" x14ac:dyDescent="0.25">
      <c r="A59" s="17"/>
    </row>
    <row r="60" spans="1:1" s="9" customFormat="1" x14ac:dyDescent="0.25">
      <c r="A60" s="17"/>
    </row>
    <row r="61" spans="1:1" s="9" customFormat="1" x14ac:dyDescent="0.25">
      <c r="A61" s="17"/>
    </row>
    <row r="62" spans="1:1" s="9" customFormat="1" x14ac:dyDescent="0.25">
      <c r="A62" s="17"/>
    </row>
    <row r="63" spans="1:1" s="9" customFormat="1" x14ac:dyDescent="0.25">
      <c r="A63" s="17"/>
    </row>
    <row r="64" spans="1:1" s="9" customFormat="1" x14ac:dyDescent="0.25">
      <c r="A64" s="17"/>
    </row>
    <row r="65" spans="1:1" s="9" customFormat="1" x14ac:dyDescent="0.25">
      <c r="A65" s="17"/>
    </row>
    <row r="66" spans="1:1" s="9" customFormat="1" x14ac:dyDescent="0.25">
      <c r="A66" s="17"/>
    </row>
    <row r="67" spans="1:1" s="9" customFormat="1" x14ac:dyDescent="0.25">
      <c r="A67" s="17"/>
    </row>
    <row r="68" spans="1:1" s="9" customFormat="1" x14ac:dyDescent="0.25">
      <c r="A68" s="17"/>
    </row>
    <row r="69" spans="1:1" s="9" customFormat="1" x14ac:dyDescent="0.25">
      <c r="A69" s="17"/>
    </row>
    <row r="70" spans="1:1" s="9" customFormat="1" x14ac:dyDescent="0.25">
      <c r="A70" s="17"/>
    </row>
    <row r="71" spans="1:1" s="9" customFormat="1" x14ac:dyDescent="0.25">
      <c r="A71" s="17"/>
    </row>
    <row r="72" spans="1:1" s="9" customFormat="1" x14ac:dyDescent="0.25">
      <c r="A72" s="17"/>
    </row>
    <row r="73" spans="1:1" s="9" customFormat="1" x14ac:dyDescent="0.25">
      <c r="A73" s="17"/>
    </row>
    <row r="74" spans="1:1" s="9" customFormat="1" x14ac:dyDescent="0.25">
      <c r="A74" s="17"/>
    </row>
    <row r="75" spans="1:1" s="9" customFormat="1" x14ac:dyDescent="0.25">
      <c r="A75" s="17"/>
    </row>
    <row r="76" spans="1:1" s="9" customFormat="1" x14ac:dyDescent="0.25">
      <c r="A76" s="17"/>
    </row>
    <row r="77" spans="1:1" s="9" customFormat="1" x14ac:dyDescent="0.25">
      <c r="A77" s="17"/>
    </row>
    <row r="78" spans="1:1" s="9" customFormat="1" x14ac:dyDescent="0.25">
      <c r="A78" s="17"/>
    </row>
    <row r="79" spans="1:1" s="9" customFormat="1" x14ac:dyDescent="0.25">
      <c r="A79" s="17"/>
    </row>
    <row r="80" spans="1:1" s="9" customFormat="1" x14ac:dyDescent="0.25">
      <c r="A80" s="17"/>
    </row>
    <row r="81" spans="1:11" s="9" customFormat="1" x14ac:dyDescent="0.25">
      <c r="A81" s="17"/>
    </row>
    <row r="82" spans="1:11" s="9" customFormat="1" x14ac:dyDescent="0.25">
      <c r="A82" s="17"/>
    </row>
    <row r="83" spans="1:11" s="9" customFormat="1" x14ac:dyDescent="0.25">
      <c r="A83" s="17"/>
    </row>
    <row r="84" spans="1:11" s="9" customFormat="1" x14ac:dyDescent="0.25">
      <c r="A84" s="17"/>
    </row>
    <row r="85" spans="1:11" s="9" customFormat="1" x14ac:dyDescent="0.25">
      <c r="A85" s="17"/>
    </row>
    <row r="86" spans="1:11" s="9" customFormat="1" x14ac:dyDescent="0.25">
      <c r="A86" s="17"/>
    </row>
    <row r="87" spans="1:11" s="9" customFormat="1" x14ac:dyDescent="0.25">
      <c r="A87" s="17"/>
    </row>
    <row r="88" spans="1:11" s="9" customFormat="1" x14ac:dyDescent="0.25">
      <c r="A88" s="17"/>
    </row>
    <row r="89" spans="1:11" s="9" customFormat="1" x14ac:dyDescent="0.25">
      <c r="A89" s="17"/>
    </row>
    <row r="90" spans="1:11" s="9" customFormat="1" x14ac:dyDescent="0.25">
      <c r="A90" s="17"/>
    </row>
    <row r="91" spans="1:11" s="9" customFormat="1" x14ac:dyDescent="0.25">
      <c r="A91" s="17"/>
    </row>
    <row r="92" spans="1:11" s="9" customFormat="1" x14ac:dyDescent="0.25">
      <c r="A92" s="17"/>
    </row>
    <row r="93" spans="1:11" s="9" customFormat="1" x14ac:dyDescent="0.25">
      <c r="A93" s="17"/>
      <c r="B93"/>
      <c r="C93"/>
      <c r="D93"/>
      <c r="E93"/>
      <c r="F93"/>
      <c r="G93"/>
      <c r="H93"/>
      <c r="I93"/>
      <c r="J93"/>
      <c r="K93"/>
    </row>
    <row r="94" spans="1:11" s="9" customFormat="1" x14ac:dyDescent="0.25">
      <c r="A94" s="17"/>
      <c r="B94"/>
      <c r="C94"/>
      <c r="D94"/>
      <c r="E94"/>
      <c r="F94"/>
      <c r="G94"/>
      <c r="H94"/>
      <c r="I94"/>
      <c r="J94"/>
      <c r="K94"/>
    </row>
    <row r="95" spans="1:11" s="9" customFormat="1" x14ac:dyDescent="0.25">
      <c r="A95" s="17"/>
      <c r="B95"/>
      <c r="C95"/>
      <c r="D95"/>
      <c r="E95"/>
      <c r="F95"/>
      <c r="G95"/>
      <c r="H95"/>
      <c r="I95"/>
      <c r="J95"/>
      <c r="K95"/>
    </row>
  </sheetData>
  <sheetProtection selectLockedCells="1" selectUnlockedCells="1"/>
  <mergeCells count="1">
    <mergeCell ref="A4:M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/>
  </sheetViews>
  <sheetFormatPr defaultRowHeight="13.2" x14ac:dyDescent="0.25"/>
  <cols>
    <col min="1" max="1" width="3.6640625" style="1" customWidth="1"/>
    <col min="2" max="2" width="24.33203125" style="1" customWidth="1"/>
    <col min="3" max="7" width="9.88671875" style="1" customWidth="1"/>
    <col min="8" max="9" width="9.6640625" style="1" customWidth="1"/>
  </cols>
  <sheetData>
    <row r="1" spans="1:10" ht="15" customHeight="1" x14ac:dyDescent="0.25">
      <c r="H1" s="10" t="s">
        <v>372</v>
      </c>
      <c r="J1" s="1"/>
    </row>
    <row r="2" spans="1:10" ht="15" customHeight="1" x14ac:dyDescent="0.25">
      <c r="H2" s="10" t="str">
        <f>'1. melléklet'!H2</f>
        <v>a 8/2024. (IX.16.) önkormányzati rendelethez</v>
      </c>
      <c r="J2" s="1"/>
    </row>
    <row r="3" spans="1:10" ht="15" customHeight="1" x14ac:dyDescent="0.25">
      <c r="A3" s="2"/>
    </row>
    <row r="4" spans="1:10" ht="15" customHeight="1" x14ac:dyDescent="0.25">
      <c r="A4" s="172" t="s">
        <v>378</v>
      </c>
      <c r="B4" s="172"/>
      <c r="C4" s="172"/>
      <c r="D4" s="172"/>
      <c r="E4" s="172"/>
      <c r="F4" s="172"/>
      <c r="G4" s="172"/>
      <c r="H4" s="172"/>
    </row>
    <row r="5" spans="1:10" ht="12.75" customHeight="1" x14ac:dyDescent="0.25"/>
    <row r="6" spans="1:10" ht="15" customHeight="1" x14ac:dyDescent="0.25">
      <c r="A6" s="112"/>
      <c r="B6" s="112" t="s">
        <v>366</v>
      </c>
      <c r="C6" s="113" t="s">
        <v>309</v>
      </c>
      <c r="D6" s="65" t="s">
        <v>363</v>
      </c>
      <c r="E6" s="65" t="s">
        <v>365</v>
      </c>
      <c r="F6" s="65" t="s">
        <v>38</v>
      </c>
      <c r="G6" s="65" t="s">
        <v>39</v>
      </c>
    </row>
    <row r="7" spans="1:10" s="9" customFormat="1" ht="36" x14ac:dyDescent="0.25">
      <c r="A7" s="119">
        <v>1</v>
      </c>
      <c r="B7" s="65" t="s">
        <v>1</v>
      </c>
      <c r="C7" s="65" t="s">
        <v>408</v>
      </c>
      <c r="D7" s="65" t="s">
        <v>430</v>
      </c>
      <c r="E7" s="65" t="s">
        <v>379</v>
      </c>
      <c r="F7" s="65" t="s">
        <v>409</v>
      </c>
      <c r="G7" s="65" t="s">
        <v>469</v>
      </c>
      <c r="H7" s="12"/>
      <c r="I7" s="12"/>
    </row>
    <row r="8" spans="1:10" s="9" customFormat="1" ht="15" customHeight="1" x14ac:dyDescent="0.25">
      <c r="A8" s="66">
        <v>2</v>
      </c>
      <c r="B8" s="191" t="s">
        <v>2</v>
      </c>
      <c r="C8" s="192"/>
      <c r="D8" s="192"/>
      <c r="E8" s="192"/>
      <c r="F8" s="192"/>
      <c r="G8" s="193"/>
      <c r="H8" s="12"/>
      <c r="I8" s="12"/>
    </row>
    <row r="9" spans="1:10" s="9" customFormat="1" ht="24" x14ac:dyDescent="0.25">
      <c r="A9" s="119">
        <v>3</v>
      </c>
      <c r="B9" s="53" t="s">
        <v>197</v>
      </c>
      <c r="C9" s="52">
        <f>'3. melléklet'!E10</f>
        <v>60820153</v>
      </c>
      <c r="D9" s="52">
        <f>'3. melléklet'!F10</f>
        <v>60820153</v>
      </c>
      <c r="E9" s="52">
        <v>60000000</v>
      </c>
      <c r="F9" s="52">
        <v>60000000</v>
      </c>
      <c r="G9" s="52">
        <v>60000000</v>
      </c>
      <c r="H9" s="12"/>
      <c r="I9" s="12"/>
    </row>
    <row r="10" spans="1:10" s="9" customFormat="1" ht="24" x14ac:dyDescent="0.25">
      <c r="A10" s="66">
        <v>4</v>
      </c>
      <c r="B10" s="53" t="s">
        <v>279</v>
      </c>
      <c r="C10" s="52">
        <f>'3. melléklet'!E17</f>
        <v>5168300</v>
      </c>
      <c r="D10" s="52">
        <f>'3. melléklet'!F17</f>
        <v>6868302</v>
      </c>
      <c r="E10" s="52">
        <v>5000000</v>
      </c>
      <c r="F10" s="52">
        <v>5000000</v>
      </c>
      <c r="G10" s="52">
        <v>5000000</v>
      </c>
      <c r="H10" s="12"/>
      <c r="I10" s="12"/>
    </row>
    <row r="11" spans="1:10" s="9" customFormat="1" ht="15" customHeight="1" x14ac:dyDescent="0.25">
      <c r="A11" s="119">
        <v>5</v>
      </c>
      <c r="B11" s="53" t="s">
        <v>6</v>
      </c>
      <c r="C11" s="52">
        <f>'3. melléklet'!E18</f>
        <v>132000000</v>
      </c>
      <c r="D11" s="52">
        <f>'3. melléklet'!F18</f>
        <v>132000000</v>
      </c>
      <c r="E11" s="52">
        <v>133000000</v>
      </c>
      <c r="F11" s="52">
        <v>134000000</v>
      </c>
      <c r="G11" s="52">
        <v>135000000</v>
      </c>
      <c r="H11" s="12"/>
      <c r="I11" s="12"/>
    </row>
    <row r="12" spans="1:10" s="9" customFormat="1" ht="15" customHeight="1" x14ac:dyDescent="0.25">
      <c r="A12" s="66">
        <v>6</v>
      </c>
      <c r="B12" s="53" t="s">
        <v>3</v>
      </c>
      <c r="C12" s="52">
        <f>'3. melléklet'!E24+'4. melléklet'!F9</f>
        <v>138690022</v>
      </c>
      <c r="D12" s="52">
        <f>'3. melléklet'!F24+'4. melléklet'!F9</f>
        <v>140971792</v>
      </c>
      <c r="E12" s="52">
        <v>143500000</v>
      </c>
      <c r="F12" s="52">
        <v>152500000</v>
      </c>
      <c r="G12" s="52">
        <v>161500000</v>
      </c>
      <c r="H12" s="12"/>
      <c r="I12" s="54"/>
    </row>
    <row r="13" spans="1:10" s="9" customFormat="1" x14ac:dyDescent="0.25">
      <c r="A13" s="119">
        <v>7</v>
      </c>
      <c r="B13" s="53" t="s">
        <v>189</v>
      </c>
      <c r="C13" s="52">
        <f>'3. melléklet'!E34</f>
        <v>0</v>
      </c>
      <c r="D13" s="52">
        <f>'3. melléklet'!F34</f>
        <v>10594121</v>
      </c>
      <c r="E13" s="52">
        <v>0</v>
      </c>
      <c r="F13" s="52">
        <v>0</v>
      </c>
      <c r="G13" s="52">
        <v>0</v>
      </c>
      <c r="H13" s="12"/>
      <c r="I13" s="12"/>
    </row>
    <row r="14" spans="1:10" s="9" customFormat="1" ht="24" x14ac:dyDescent="0.25">
      <c r="A14" s="66">
        <v>8</v>
      </c>
      <c r="B14" s="53" t="s">
        <v>280</v>
      </c>
      <c r="C14" s="52">
        <f>'3. melléklet'!E37</f>
        <v>7819284</v>
      </c>
      <c r="D14" s="52">
        <f>'3. melléklet'!F37</f>
        <v>7819284</v>
      </c>
      <c r="E14" s="52">
        <v>0</v>
      </c>
      <c r="F14" s="52">
        <v>0</v>
      </c>
      <c r="G14" s="52">
        <v>0</v>
      </c>
      <c r="H14" s="12"/>
      <c r="I14" s="12"/>
    </row>
    <row r="15" spans="1:10" s="9" customFormat="1" ht="15" customHeight="1" x14ac:dyDescent="0.25">
      <c r="A15" s="119">
        <v>9</v>
      </c>
      <c r="B15" s="53" t="s">
        <v>236</v>
      </c>
      <c r="C15" s="52">
        <f>'3. melléklet'!E40</f>
        <v>23500000</v>
      </c>
      <c r="D15" s="52">
        <f>'3. melléklet'!F40</f>
        <v>23500000</v>
      </c>
      <c r="E15" s="52">
        <v>3500000</v>
      </c>
      <c r="F15" s="52">
        <v>3500000</v>
      </c>
      <c r="G15" s="52">
        <v>3500000</v>
      </c>
      <c r="H15" s="12"/>
      <c r="I15" s="12"/>
    </row>
    <row r="16" spans="1:10" s="9" customFormat="1" ht="24" customHeight="1" x14ac:dyDescent="0.25">
      <c r="A16" s="66">
        <v>10</v>
      </c>
      <c r="B16" s="53" t="s">
        <v>193</v>
      </c>
      <c r="C16" s="52">
        <f>'3. melléklet'!E43</f>
        <v>131700</v>
      </c>
      <c r="D16" s="52">
        <f>'3. melléklet'!F43</f>
        <v>131700</v>
      </c>
      <c r="E16" s="52">
        <v>0</v>
      </c>
      <c r="F16" s="52">
        <v>0</v>
      </c>
      <c r="G16" s="52">
        <v>0</v>
      </c>
      <c r="H16" s="12"/>
      <c r="I16" s="12"/>
    </row>
    <row r="17" spans="1:11" s="9" customFormat="1" ht="15" customHeight="1" x14ac:dyDescent="0.25">
      <c r="A17" s="119">
        <v>11</v>
      </c>
      <c r="B17" s="53" t="s">
        <v>416</v>
      </c>
      <c r="C17" s="52">
        <f>'3. melléklet'!E47</f>
        <v>151000000</v>
      </c>
      <c r="D17" s="52">
        <f>'3. melléklet'!F47</f>
        <v>157660333</v>
      </c>
      <c r="E17" s="52">
        <v>0</v>
      </c>
      <c r="F17" s="52">
        <v>0</v>
      </c>
      <c r="G17" s="52">
        <v>0</v>
      </c>
      <c r="H17" s="12"/>
      <c r="I17" s="12"/>
    </row>
    <row r="18" spans="1:11" s="9" customFormat="1" ht="24" x14ac:dyDescent="0.25">
      <c r="A18" s="66">
        <v>12</v>
      </c>
      <c r="B18" s="53" t="s">
        <v>247</v>
      </c>
      <c r="C18" s="52">
        <f>'3. melléklet'!E49</f>
        <v>0</v>
      </c>
      <c r="D18" s="52">
        <f>'3. melléklet'!F49</f>
        <v>0</v>
      </c>
      <c r="E18" s="52">
        <v>100000000</v>
      </c>
      <c r="F18" s="52">
        <v>100000000</v>
      </c>
      <c r="G18" s="52">
        <v>100000000</v>
      </c>
      <c r="H18" s="12"/>
      <c r="I18" s="12"/>
    </row>
    <row r="19" spans="1:11" s="9" customFormat="1" ht="24" x14ac:dyDescent="0.25">
      <c r="A19" s="119">
        <v>13</v>
      </c>
      <c r="B19" s="53" t="s">
        <v>58</v>
      </c>
      <c r="C19" s="52">
        <f>'3. melléklet'!E48+'4. melléklet'!F16</f>
        <v>389314545</v>
      </c>
      <c r="D19" s="52">
        <f>'3. melléklet'!F48+'4. melléklet'!F16</f>
        <v>389314545</v>
      </c>
      <c r="E19" s="52"/>
      <c r="F19" s="52"/>
      <c r="G19" s="52"/>
      <c r="H19" s="12"/>
      <c r="I19" s="12"/>
    </row>
    <row r="20" spans="1:11" s="9" customFormat="1" ht="15" customHeight="1" x14ac:dyDescent="0.25">
      <c r="A20" s="66">
        <v>14</v>
      </c>
      <c r="B20" s="100" t="s">
        <v>380</v>
      </c>
      <c r="C20" s="109">
        <f t="shared" ref="C20:G20" si="0">SUM(C9:C19)</f>
        <v>908444004</v>
      </c>
      <c r="D20" s="109">
        <f t="shared" si="0"/>
        <v>929680230</v>
      </c>
      <c r="E20" s="109">
        <f t="shared" si="0"/>
        <v>445000000</v>
      </c>
      <c r="F20" s="109">
        <f t="shared" si="0"/>
        <v>455000000</v>
      </c>
      <c r="G20" s="109">
        <f t="shared" si="0"/>
        <v>465000000</v>
      </c>
      <c r="H20" s="12"/>
      <c r="I20" s="12"/>
    </row>
    <row r="21" spans="1:11" s="9" customFormat="1" ht="15" customHeight="1" x14ac:dyDescent="0.25">
      <c r="A21" s="119">
        <v>15</v>
      </c>
      <c r="B21" s="191" t="s">
        <v>10</v>
      </c>
      <c r="C21" s="192"/>
      <c r="D21" s="192"/>
      <c r="E21" s="192"/>
      <c r="F21" s="192"/>
      <c r="G21" s="193"/>
      <c r="H21" s="12"/>
      <c r="I21" s="12"/>
    </row>
    <row r="22" spans="1:11" s="9" customFormat="1" ht="15" customHeight="1" x14ac:dyDescent="0.25">
      <c r="A22" s="66">
        <v>16</v>
      </c>
      <c r="B22" s="63" t="s">
        <v>49</v>
      </c>
      <c r="C22" s="52">
        <f>'2. melléklet'!F8</f>
        <v>104576032</v>
      </c>
      <c r="D22" s="52">
        <f>'2. melléklet'!G8</f>
        <v>106591971</v>
      </c>
      <c r="E22" s="52">
        <v>114000000</v>
      </c>
      <c r="F22" s="52">
        <v>120000000</v>
      </c>
      <c r="G22" s="52">
        <v>126000000</v>
      </c>
      <c r="H22" s="12"/>
      <c r="I22" s="12"/>
    </row>
    <row r="23" spans="1:11" s="9" customFormat="1" ht="24" x14ac:dyDescent="0.25">
      <c r="A23" s="119">
        <v>17</v>
      </c>
      <c r="B23" s="63" t="s">
        <v>381</v>
      </c>
      <c r="C23" s="52">
        <f>'2. melléklet'!F9</f>
        <v>14021496</v>
      </c>
      <c r="D23" s="52">
        <f>'2. melléklet'!G9</f>
        <v>14202582</v>
      </c>
      <c r="E23" s="52">
        <v>14500000</v>
      </c>
      <c r="F23" s="52">
        <v>15500000</v>
      </c>
      <c r="G23" s="52">
        <v>16500000</v>
      </c>
      <c r="H23" s="12"/>
      <c r="I23" s="12"/>
      <c r="J23" s="12"/>
      <c r="K23" s="12"/>
    </row>
    <row r="24" spans="1:11" s="9" customFormat="1" ht="15" customHeight="1" x14ac:dyDescent="0.25">
      <c r="A24" s="66">
        <v>18</v>
      </c>
      <c r="B24" s="63" t="s">
        <v>55</v>
      </c>
      <c r="C24" s="52">
        <f>'2. melléklet'!F10</f>
        <v>223986469</v>
      </c>
      <c r="D24" s="52">
        <f>'2. melléklet'!G10</f>
        <v>230721546</v>
      </c>
      <c r="E24" s="52">
        <v>180000000</v>
      </c>
      <c r="F24" s="52">
        <v>185000000</v>
      </c>
      <c r="G24" s="52">
        <v>190000000</v>
      </c>
      <c r="H24" s="12"/>
      <c r="I24" s="12"/>
    </row>
    <row r="25" spans="1:11" ht="15" customHeight="1" x14ac:dyDescent="0.25">
      <c r="A25" s="119">
        <v>19</v>
      </c>
      <c r="B25" s="63" t="s">
        <v>123</v>
      </c>
      <c r="C25" s="52">
        <f>'2. melléklet'!F11</f>
        <v>3000000</v>
      </c>
      <c r="D25" s="52">
        <f>'2. melléklet'!G11</f>
        <v>3000000</v>
      </c>
      <c r="E25" s="52">
        <v>3000000</v>
      </c>
      <c r="F25" s="52">
        <v>3000000</v>
      </c>
      <c r="G25" s="52">
        <v>3000000</v>
      </c>
    </row>
    <row r="26" spans="1:11" s="9" customFormat="1" ht="15" customHeight="1" x14ac:dyDescent="0.25">
      <c r="A26" s="66">
        <v>20</v>
      </c>
      <c r="B26" s="63" t="s">
        <v>125</v>
      </c>
      <c r="C26" s="52">
        <f>'2. melléklet'!F12+'2. melléklet'!F13+'2. melléklet'!F14</f>
        <v>38362802</v>
      </c>
      <c r="D26" s="52">
        <f>'2. melléklet'!G12+'2. melléklet'!G13+'2. melléklet'!G14</f>
        <v>45767250</v>
      </c>
      <c r="E26" s="52">
        <v>39000000</v>
      </c>
      <c r="F26" s="52">
        <v>39000000</v>
      </c>
      <c r="G26" s="52">
        <v>39000000</v>
      </c>
      <c r="H26" s="12"/>
      <c r="I26" s="54"/>
    </row>
    <row r="27" spans="1:11" s="9" customFormat="1" ht="15" customHeight="1" x14ac:dyDescent="0.25">
      <c r="A27" s="119">
        <v>21</v>
      </c>
      <c r="B27" s="63" t="s">
        <v>83</v>
      </c>
      <c r="C27" s="52">
        <f>'2. melléklet'!F19</f>
        <v>244257522</v>
      </c>
      <c r="D27" s="52">
        <f>'2. melléklet'!G19</f>
        <v>261842482</v>
      </c>
      <c r="E27" s="52">
        <v>30000000</v>
      </c>
      <c r="F27" s="52">
        <v>30000000</v>
      </c>
      <c r="G27" s="52">
        <v>30000000</v>
      </c>
      <c r="H27" s="12"/>
      <c r="I27" s="12"/>
    </row>
    <row r="28" spans="1:11" s="9" customFormat="1" ht="15" customHeight="1" x14ac:dyDescent="0.25">
      <c r="A28" s="66">
        <v>22</v>
      </c>
      <c r="B28" s="63" t="s">
        <v>145</v>
      </c>
      <c r="C28" s="52">
        <f>'2. melléklet'!F20</f>
        <v>30908381</v>
      </c>
      <c r="D28" s="52">
        <f>'2. melléklet'!G20</f>
        <v>30908381</v>
      </c>
      <c r="E28" s="52">
        <v>35000000</v>
      </c>
      <c r="F28" s="52">
        <v>35000000</v>
      </c>
      <c r="G28" s="52">
        <v>35000000</v>
      </c>
      <c r="H28" s="12"/>
      <c r="I28" s="12"/>
    </row>
    <row r="29" spans="1:11" s="9" customFormat="1" ht="15" customHeight="1" x14ac:dyDescent="0.25">
      <c r="A29" s="119">
        <v>23</v>
      </c>
      <c r="B29" s="129" t="s">
        <v>61</v>
      </c>
      <c r="C29" s="52">
        <f>'2. melléklet'!F21</f>
        <v>0</v>
      </c>
      <c r="D29" s="52">
        <f>'2. melléklet'!G21</f>
        <v>1000000</v>
      </c>
      <c r="E29" s="52">
        <v>0</v>
      </c>
      <c r="F29" s="52">
        <v>0</v>
      </c>
      <c r="G29" s="52"/>
      <c r="H29" s="12"/>
      <c r="I29" s="12"/>
    </row>
    <row r="30" spans="1:11" s="9" customFormat="1" ht="15" customHeight="1" x14ac:dyDescent="0.25">
      <c r="A30" s="66">
        <v>24</v>
      </c>
      <c r="B30" s="53" t="s">
        <v>15</v>
      </c>
      <c r="C30" s="52">
        <f>'2. melléklet'!F26</f>
        <v>153126252</v>
      </c>
      <c r="D30" s="52">
        <f>'2. melléklet'!G26</f>
        <v>159786585</v>
      </c>
      <c r="E30" s="52">
        <v>0</v>
      </c>
      <c r="F30" s="52">
        <v>0</v>
      </c>
      <c r="G30" s="52">
        <v>0</v>
      </c>
      <c r="H30" s="12"/>
      <c r="I30" s="12"/>
    </row>
    <row r="31" spans="1:11" ht="15" customHeight="1" x14ac:dyDescent="0.25">
      <c r="A31" s="119">
        <v>25</v>
      </c>
      <c r="B31" s="53" t="s">
        <v>13</v>
      </c>
      <c r="C31" s="52">
        <f>'2. melléklet'!F15</f>
        <v>96205050</v>
      </c>
      <c r="D31" s="52">
        <f>'2. melléklet'!G15</f>
        <v>75859433</v>
      </c>
      <c r="E31" s="52">
        <v>29500000</v>
      </c>
      <c r="F31" s="52">
        <v>27500000</v>
      </c>
      <c r="G31" s="52">
        <v>25500000</v>
      </c>
    </row>
    <row r="32" spans="1:11" ht="15" customHeight="1" x14ac:dyDescent="0.25">
      <c r="A32" s="66">
        <v>26</v>
      </c>
      <c r="B32" s="100" t="s">
        <v>382</v>
      </c>
      <c r="C32" s="109">
        <f>SUM(C22:C31)</f>
        <v>908444004</v>
      </c>
      <c r="D32" s="109">
        <f t="shared" ref="D32" si="1">SUM(D22:D31)</f>
        <v>929680230</v>
      </c>
      <c r="E32" s="109">
        <f t="shared" ref="E32" si="2">SUM(E22:E31)</f>
        <v>445000000</v>
      </c>
      <c r="F32" s="109">
        <f t="shared" ref="F32" si="3">SUM(F22:F31)</f>
        <v>455000000</v>
      </c>
      <c r="G32" s="109">
        <f t="shared" ref="G32" si="4">SUM(G22:G31)</f>
        <v>465000000</v>
      </c>
    </row>
  </sheetData>
  <sheetProtection selectLockedCells="1" selectUnlockedCells="1"/>
  <mergeCells count="3">
    <mergeCell ref="B8:G8"/>
    <mergeCell ref="B21:G21"/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4" width="10.5546875" style="1" customWidth="1"/>
    <col min="5" max="5" width="8.6640625" style="1" customWidth="1"/>
    <col min="6" max="6" width="10.5546875" customWidth="1"/>
    <col min="7" max="7" width="10.88671875" customWidth="1"/>
    <col min="9" max="12" width="10.109375" bestFit="1" customWidth="1"/>
  </cols>
  <sheetData>
    <row r="1" spans="1:8" s="9" customFormat="1" ht="15" customHeight="1" x14ac:dyDescent="0.25">
      <c r="B1" s="1"/>
      <c r="C1" s="1"/>
      <c r="D1" s="1"/>
      <c r="E1" s="1"/>
      <c r="F1" s="1"/>
      <c r="G1" s="2" t="s">
        <v>373</v>
      </c>
    </row>
    <row r="2" spans="1:8" s="9" customFormat="1" ht="15" customHeight="1" x14ac:dyDescent="0.25">
      <c r="A2" s="1"/>
      <c r="B2" s="1"/>
      <c r="C2" s="1"/>
      <c r="D2" s="1"/>
      <c r="E2" s="1"/>
      <c r="F2" s="1"/>
      <c r="G2" s="2" t="str">
        <f>'1. melléklet'!H2</f>
        <v>a 8/2024. (IX.16.) önkormányzati rendelethez</v>
      </c>
    </row>
    <row r="3" spans="1:8" s="9" customFormat="1" ht="15" customHeight="1" x14ac:dyDescent="0.25">
      <c r="A3" s="12"/>
      <c r="B3" s="12"/>
      <c r="C3" s="12"/>
      <c r="D3" s="12"/>
      <c r="E3" s="12"/>
    </row>
    <row r="4" spans="1:8" s="9" customFormat="1" ht="15" customHeight="1" x14ac:dyDescent="0.25">
      <c r="A4" s="172" t="s">
        <v>384</v>
      </c>
      <c r="B4" s="172"/>
      <c r="C4" s="172"/>
      <c r="D4" s="172"/>
      <c r="E4" s="172"/>
      <c r="F4" s="172"/>
      <c r="G4" s="172"/>
    </row>
    <row r="5" spans="1:8" ht="15" customHeight="1" x14ac:dyDescent="0.25"/>
    <row r="6" spans="1:8" x14ac:dyDescent="0.25">
      <c r="A6" s="66"/>
      <c r="B6" s="66" t="s">
        <v>33</v>
      </c>
      <c r="C6" s="66" t="s">
        <v>34</v>
      </c>
      <c r="D6" s="66" t="s">
        <v>35</v>
      </c>
      <c r="E6" s="66" t="s">
        <v>38</v>
      </c>
      <c r="F6" s="18"/>
    </row>
    <row r="7" spans="1:8" ht="36" x14ac:dyDescent="0.25">
      <c r="A7" s="118">
        <v>1</v>
      </c>
      <c r="B7" s="118" t="s">
        <v>60</v>
      </c>
      <c r="C7" s="65" t="s">
        <v>470</v>
      </c>
      <c r="D7" s="65" t="s">
        <v>430</v>
      </c>
      <c r="E7" s="67" t="s">
        <v>411</v>
      </c>
      <c r="F7" s="18"/>
    </row>
    <row r="8" spans="1:8" ht="15" customHeight="1" x14ac:dyDescent="0.25">
      <c r="A8" s="66">
        <v>2</v>
      </c>
      <c r="B8" s="150" t="s">
        <v>367</v>
      </c>
      <c r="C8" s="151"/>
      <c r="D8" s="151"/>
      <c r="E8" s="152"/>
      <c r="F8" s="18"/>
    </row>
    <row r="9" spans="1:8" ht="15" customHeight="1" x14ac:dyDescent="0.25">
      <c r="A9" s="66">
        <v>3</v>
      </c>
      <c r="B9" s="125" t="s">
        <v>391</v>
      </c>
      <c r="C9" s="23">
        <v>24728904</v>
      </c>
      <c r="D9" s="23">
        <v>28512252</v>
      </c>
      <c r="E9" s="70">
        <f t="shared" ref="E9:E20" si="0">D9/C9</f>
        <v>1.1529929510826682</v>
      </c>
      <c r="F9" s="9"/>
    </row>
    <row r="10" spans="1:8" ht="15" customHeight="1" x14ac:dyDescent="0.25">
      <c r="A10" s="66">
        <v>4</v>
      </c>
      <c r="B10" s="125" t="s">
        <v>392</v>
      </c>
      <c r="C10" s="23">
        <v>30040996</v>
      </c>
      <c r="D10" s="23">
        <v>34905296</v>
      </c>
      <c r="E10" s="70">
        <f t="shared" si="0"/>
        <v>1.1619220614389749</v>
      </c>
      <c r="F10" s="9"/>
    </row>
    <row r="11" spans="1:8" ht="15" customHeight="1" x14ac:dyDescent="0.25">
      <c r="A11" s="66">
        <v>5</v>
      </c>
      <c r="B11" s="125" t="s">
        <v>241</v>
      </c>
      <c r="C11" s="23">
        <v>80000</v>
      </c>
      <c r="D11" s="23">
        <v>80000</v>
      </c>
      <c r="E11" s="70">
        <f t="shared" si="0"/>
        <v>1</v>
      </c>
      <c r="F11" s="9"/>
    </row>
    <row r="12" spans="1:8" ht="24" x14ac:dyDescent="0.25">
      <c r="A12" s="66">
        <v>6</v>
      </c>
      <c r="B12" s="63" t="s">
        <v>390</v>
      </c>
      <c r="C12" s="23">
        <v>0</v>
      </c>
      <c r="D12" s="23">
        <v>0</v>
      </c>
      <c r="E12" s="106"/>
      <c r="F12" s="9"/>
    </row>
    <row r="13" spans="1:8" ht="15" customHeight="1" x14ac:dyDescent="0.25">
      <c r="A13" s="66">
        <v>7</v>
      </c>
      <c r="B13" s="63" t="s">
        <v>385</v>
      </c>
      <c r="C13" s="23">
        <v>900000</v>
      </c>
      <c r="D13" s="23">
        <v>900000</v>
      </c>
      <c r="E13" s="70">
        <f t="shared" si="0"/>
        <v>1</v>
      </c>
      <c r="F13" s="9"/>
    </row>
    <row r="14" spans="1:8" ht="24" x14ac:dyDescent="0.25">
      <c r="A14" s="66">
        <v>8</v>
      </c>
      <c r="B14" s="63" t="s">
        <v>386</v>
      </c>
      <c r="C14" s="23">
        <v>200000</v>
      </c>
      <c r="D14" s="23">
        <v>200000</v>
      </c>
      <c r="E14" s="70">
        <f t="shared" si="0"/>
        <v>1</v>
      </c>
      <c r="F14" s="9"/>
    </row>
    <row r="15" spans="1:8" ht="24" x14ac:dyDescent="0.25">
      <c r="A15" s="66">
        <v>9</v>
      </c>
      <c r="B15" s="63" t="s">
        <v>389</v>
      </c>
      <c r="C15" s="23">
        <v>250000</v>
      </c>
      <c r="D15" s="23">
        <v>250000</v>
      </c>
      <c r="E15" s="70">
        <f t="shared" si="0"/>
        <v>1</v>
      </c>
      <c r="F15" s="9"/>
      <c r="H15" s="26"/>
    </row>
    <row r="16" spans="1:8" ht="24" x14ac:dyDescent="0.25">
      <c r="A16" s="66">
        <v>10</v>
      </c>
      <c r="B16" s="63" t="s">
        <v>388</v>
      </c>
      <c r="C16" s="23">
        <v>250000</v>
      </c>
      <c r="D16" s="23">
        <v>250000</v>
      </c>
      <c r="E16" s="70">
        <f t="shared" si="0"/>
        <v>1</v>
      </c>
      <c r="F16" s="9"/>
    </row>
    <row r="17" spans="1:10" ht="24" x14ac:dyDescent="0.25">
      <c r="A17" s="66">
        <v>11</v>
      </c>
      <c r="B17" s="63" t="s">
        <v>387</v>
      </c>
      <c r="C17" s="23">
        <v>150000</v>
      </c>
      <c r="D17" s="23">
        <v>150000</v>
      </c>
      <c r="E17" s="70">
        <f t="shared" si="0"/>
        <v>1</v>
      </c>
      <c r="F17" s="9"/>
      <c r="G17" s="26"/>
      <c r="H17" s="26"/>
      <c r="I17" s="26"/>
      <c r="J17" s="26"/>
    </row>
    <row r="18" spans="1:10" ht="15" customHeight="1" x14ac:dyDescent="0.25">
      <c r="A18" s="66">
        <v>12</v>
      </c>
      <c r="B18" s="63" t="s">
        <v>393</v>
      </c>
      <c r="C18" s="23">
        <v>100000</v>
      </c>
      <c r="D18" s="23">
        <v>100000</v>
      </c>
      <c r="E18" s="70">
        <f t="shared" si="0"/>
        <v>1</v>
      </c>
      <c r="F18" s="9"/>
      <c r="G18" s="26"/>
    </row>
    <row r="19" spans="1:10" ht="24" x14ac:dyDescent="0.25">
      <c r="A19" s="66">
        <v>13</v>
      </c>
      <c r="B19" s="53" t="s">
        <v>396</v>
      </c>
      <c r="C19" s="23">
        <v>350000</v>
      </c>
      <c r="D19" s="23">
        <v>350000</v>
      </c>
      <c r="E19" s="70">
        <f t="shared" si="0"/>
        <v>1</v>
      </c>
      <c r="F19" s="9"/>
      <c r="G19" s="26"/>
      <c r="H19" s="26"/>
    </row>
    <row r="20" spans="1:10" ht="15" customHeight="1" x14ac:dyDescent="0.25">
      <c r="A20" s="66">
        <v>14</v>
      </c>
      <c r="B20" s="125" t="s">
        <v>394</v>
      </c>
      <c r="C20" s="23">
        <v>100000</v>
      </c>
      <c r="D20" s="23">
        <v>100000</v>
      </c>
      <c r="E20" s="70">
        <f t="shared" si="0"/>
        <v>1</v>
      </c>
      <c r="F20" s="9"/>
    </row>
    <row r="21" spans="1:10" ht="15" customHeight="1" x14ac:dyDescent="0.25">
      <c r="A21" s="126">
        <v>16</v>
      </c>
      <c r="B21" s="127" t="s">
        <v>81</v>
      </c>
      <c r="C21" s="128">
        <f>SUM(C9:C20)</f>
        <v>57149900</v>
      </c>
      <c r="D21" s="128">
        <f>SUM(D9:D20)</f>
        <v>65797548</v>
      </c>
      <c r="E21" s="143">
        <f>D21/C21</f>
        <v>1.151315190402783</v>
      </c>
      <c r="F21" s="9"/>
      <c r="G21" s="26"/>
      <c r="H21" s="26"/>
      <c r="I21" s="26"/>
      <c r="J21" s="26"/>
    </row>
    <row r="22" spans="1:10" ht="15" customHeight="1" x14ac:dyDescent="0.25">
      <c r="A22" s="66">
        <v>17</v>
      </c>
      <c r="B22" s="150" t="s">
        <v>368</v>
      </c>
      <c r="C22" s="151"/>
      <c r="D22" s="151"/>
      <c r="E22" s="152"/>
      <c r="F22" s="9"/>
      <c r="G22" s="26"/>
    </row>
    <row r="23" spans="1:10" ht="15" customHeight="1" x14ac:dyDescent="0.25">
      <c r="A23" s="66">
        <v>18</v>
      </c>
      <c r="B23" s="125" t="s">
        <v>64</v>
      </c>
      <c r="C23" s="23">
        <v>130000</v>
      </c>
      <c r="D23" s="23">
        <v>130000</v>
      </c>
      <c r="E23" s="70">
        <f t="shared" ref="E23:E32" si="1">D23/C23</f>
        <v>1</v>
      </c>
      <c r="F23" s="9"/>
    </row>
    <row r="24" spans="1:10" ht="15" customHeight="1" x14ac:dyDescent="0.25">
      <c r="A24" s="66">
        <v>19</v>
      </c>
      <c r="B24" s="125" t="s">
        <v>395</v>
      </c>
      <c r="C24" s="23">
        <v>5000000</v>
      </c>
      <c r="D24" s="23">
        <v>6000000</v>
      </c>
      <c r="E24" s="70">
        <f t="shared" si="1"/>
        <v>1.2</v>
      </c>
      <c r="F24" s="9"/>
    </row>
    <row r="25" spans="1:10" ht="15" customHeight="1" x14ac:dyDescent="0.25">
      <c r="A25" s="66">
        <v>20</v>
      </c>
      <c r="B25" s="125" t="s">
        <v>65</v>
      </c>
      <c r="C25" s="23">
        <v>200000</v>
      </c>
      <c r="D25" s="23">
        <v>200000</v>
      </c>
      <c r="E25" s="70">
        <f t="shared" si="1"/>
        <v>1</v>
      </c>
      <c r="F25" s="9"/>
    </row>
    <row r="26" spans="1:10" ht="15" customHeight="1" x14ac:dyDescent="0.25">
      <c r="A26" s="66">
        <v>21</v>
      </c>
      <c r="B26" s="125" t="s">
        <v>66</v>
      </c>
      <c r="C26" s="23">
        <v>2200000</v>
      </c>
      <c r="D26" s="23">
        <v>2200000</v>
      </c>
      <c r="E26" s="70">
        <f t="shared" si="1"/>
        <v>1</v>
      </c>
      <c r="F26" s="9"/>
    </row>
    <row r="27" spans="1:10" ht="15" customHeight="1" x14ac:dyDescent="0.25">
      <c r="A27" s="66">
        <v>22</v>
      </c>
      <c r="B27" s="125" t="s">
        <v>286</v>
      </c>
      <c r="C27" s="23">
        <v>300000</v>
      </c>
      <c r="D27" s="23">
        <v>300000</v>
      </c>
      <c r="E27" s="70">
        <f t="shared" si="1"/>
        <v>1</v>
      </c>
      <c r="F27" s="9"/>
    </row>
    <row r="28" spans="1:10" ht="15" customHeight="1" x14ac:dyDescent="0.25">
      <c r="A28" s="66">
        <v>23</v>
      </c>
      <c r="B28" s="125" t="s">
        <v>67</v>
      </c>
      <c r="C28" s="23">
        <v>100000</v>
      </c>
      <c r="D28" s="23">
        <v>100000</v>
      </c>
      <c r="E28" s="70">
        <f t="shared" si="1"/>
        <v>1</v>
      </c>
      <c r="F28" s="9"/>
    </row>
    <row r="29" spans="1:10" ht="15" customHeight="1" x14ac:dyDescent="0.25">
      <c r="A29" s="66">
        <v>24</v>
      </c>
      <c r="B29" s="125" t="s">
        <v>68</v>
      </c>
      <c r="C29" s="23">
        <v>100000</v>
      </c>
      <c r="D29" s="23">
        <v>100000</v>
      </c>
      <c r="E29" s="70">
        <f t="shared" si="1"/>
        <v>1</v>
      </c>
      <c r="F29" s="9"/>
    </row>
    <row r="30" spans="1:10" ht="15" customHeight="1" x14ac:dyDescent="0.25">
      <c r="A30" s="66">
        <v>25</v>
      </c>
      <c r="B30" s="125" t="s">
        <v>69</v>
      </c>
      <c r="C30" s="23">
        <v>100000</v>
      </c>
      <c r="D30" s="23">
        <v>100000</v>
      </c>
      <c r="E30" s="70">
        <f t="shared" si="1"/>
        <v>1</v>
      </c>
      <c r="F30" s="9"/>
    </row>
    <row r="31" spans="1:10" ht="15" customHeight="1" x14ac:dyDescent="0.25">
      <c r="A31" s="66">
        <v>26</v>
      </c>
      <c r="B31" s="125" t="s">
        <v>271</v>
      </c>
      <c r="C31" s="23">
        <v>0</v>
      </c>
      <c r="D31" s="23">
        <v>0</v>
      </c>
      <c r="E31" s="106"/>
      <c r="F31" s="9"/>
    </row>
    <row r="32" spans="1:10" ht="15" customHeight="1" x14ac:dyDescent="0.25">
      <c r="A32" s="66">
        <v>27</v>
      </c>
      <c r="B32" s="125" t="s">
        <v>272</v>
      </c>
      <c r="C32" s="23">
        <v>100000</v>
      </c>
      <c r="D32" s="23">
        <v>100000</v>
      </c>
      <c r="E32" s="70">
        <f t="shared" si="1"/>
        <v>1</v>
      </c>
      <c r="F32" s="9"/>
    </row>
    <row r="33" spans="1:7" ht="15" customHeight="1" x14ac:dyDescent="0.25">
      <c r="A33" s="66">
        <v>28</v>
      </c>
      <c r="B33" s="125" t="s">
        <v>273</v>
      </c>
      <c r="C33" s="23">
        <v>0</v>
      </c>
      <c r="D33" s="23">
        <v>0</v>
      </c>
      <c r="E33" s="106"/>
      <c r="F33" s="9"/>
    </row>
    <row r="34" spans="1:7" ht="15" customHeight="1" x14ac:dyDescent="0.25">
      <c r="A34" s="66">
        <v>29</v>
      </c>
      <c r="B34" s="125" t="s">
        <v>298</v>
      </c>
      <c r="C34" s="23">
        <v>0</v>
      </c>
      <c r="D34" s="23">
        <v>0</v>
      </c>
      <c r="E34" s="106"/>
      <c r="F34" s="9"/>
    </row>
    <row r="35" spans="1:7" ht="15" customHeight="1" x14ac:dyDescent="0.25">
      <c r="A35" s="66">
        <v>30</v>
      </c>
      <c r="B35" s="125" t="s">
        <v>267</v>
      </c>
      <c r="C35" s="23">
        <v>150000</v>
      </c>
      <c r="D35" s="23">
        <v>150000</v>
      </c>
      <c r="E35" s="70">
        <f>D35/C35</f>
        <v>1</v>
      </c>
      <c r="F35" s="9"/>
    </row>
    <row r="36" spans="1:7" ht="15" customHeight="1" x14ac:dyDescent="0.25">
      <c r="A36" s="126">
        <v>31</v>
      </c>
      <c r="B36" s="127" t="s">
        <v>81</v>
      </c>
      <c r="C36" s="128">
        <f>SUM(C23:C35)</f>
        <v>8380000</v>
      </c>
      <c r="D36" s="128">
        <f>SUM(D23:D35)</f>
        <v>9380000</v>
      </c>
      <c r="E36" s="143">
        <f>D36/C36</f>
        <v>1.1193317422434368</v>
      </c>
      <c r="F36" s="9"/>
    </row>
    <row r="37" spans="1:7" ht="15" customHeight="1" x14ac:dyDescent="0.25">
      <c r="A37" s="66">
        <v>32</v>
      </c>
      <c r="B37" s="45" t="s">
        <v>369</v>
      </c>
      <c r="C37" s="45"/>
      <c r="D37" s="45"/>
      <c r="E37" s="45"/>
      <c r="F37" s="9"/>
    </row>
    <row r="38" spans="1:7" x14ac:dyDescent="0.25">
      <c r="A38" s="66">
        <v>33</v>
      </c>
      <c r="B38" s="125" t="s">
        <v>70</v>
      </c>
      <c r="C38" s="23">
        <v>0</v>
      </c>
      <c r="D38" s="23"/>
      <c r="E38" s="106"/>
      <c r="F38" s="9"/>
    </row>
    <row r="39" spans="1:7" ht="24" x14ac:dyDescent="0.25">
      <c r="A39" s="66">
        <v>34</v>
      </c>
      <c r="B39" s="125" t="s">
        <v>471</v>
      </c>
      <c r="C39" s="23">
        <v>0</v>
      </c>
      <c r="D39" s="23">
        <v>500000</v>
      </c>
      <c r="E39" s="106"/>
      <c r="F39" s="9"/>
    </row>
    <row r="40" spans="1:7" x14ac:dyDescent="0.25">
      <c r="A40" s="126">
        <v>35</v>
      </c>
      <c r="B40" s="127" t="s">
        <v>81</v>
      </c>
      <c r="C40" s="128">
        <f>SUM(C38:C39)</f>
        <v>0</v>
      </c>
      <c r="D40" s="128">
        <f>SUM(D38:D39)</f>
        <v>500000</v>
      </c>
      <c r="E40" s="153"/>
      <c r="F40" s="9"/>
      <c r="G40" s="26"/>
    </row>
    <row r="41" spans="1:7" ht="15" customHeight="1" x14ac:dyDescent="0.25"/>
    <row r="42" spans="1:7" x14ac:dyDescent="0.25">
      <c r="A42"/>
      <c r="B42"/>
      <c r="C42"/>
      <c r="D42" s="26"/>
      <c r="E42" s="26"/>
    </row>
    <row r="43" spans="1:7" ht="14.85" customHeight="1" x14ac:dyDescent="0.25">
      <c r="A43"/>
      <c r="B43"/>
      <c r="C43"/>
      <c r="D43"/>
      <c r="E43"/>
    </row>
    <row r="44" spans="1:7" ht="14.85" customHeight="1" x14ac:dyDescent="0.25">
      <c r="A44"/>
      <c r="B44"/>
      <c r="C44"/>
      <c r="D44"/>
      <c r="E44"/>
    </row>
    <row r="45" spans="1:7" ht="14.85" customHeight="1" x14ac:dyDescent="0.25">
      <c r="A45"/>
      <c r="B45"/>
      <c r="C45"/>
      <c r="D45"/>
      <c r="E45"/>
    </row>
    <row r="46" spans="1:7" ht="14.85" customHeight="1" x14ac:dyDescent="0.25"/>
  </sheetData>
  <sheetProtection selectLockedCells="1" selectUnlockedCells="1"/>
  <mergeCells count="1"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3</vt:i4>
      </vt:variant>
    </vt:vector>
  </HeadingPairs>
  <TitlesOfParts>
    <vt:vector size="14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 </vt:lpstr>
      <vt:lpstr>8. melléklet</vt:lpstr>
      <vt:lpstr>9. melléklet</vt:lpstr>
      <vt:lpstr>10. melléklet</vt:lpstr>
      <vt:lpstr>11. melléklet</vt:lpstr>
      <vt:lpstr>'1. melléklet'!Nyomtatási_terület</vt:lpstr>
      <vt:lpstr>'10. melléklet'!Nyomtatási_terület</vt:lpstr>
      <vt:lpstr>'9.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2024-09-05T11:59:27Z</cp:lastPrinted>
  <dcterms:created xsi:type="dcterms:W3CDTF">2014-02-03T15:00:44Z</dcterms:created>
  <dcterms:modified xsi:type="dcterms:W3CDTF">2024-09-05T12:53:11Z</dcterms:modified>
</cp:coreProperties>
</file>